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735" yWindow="150" windowWidth="29040" windowHeight="6690"/>
  </bookViews>
  <sheets>
    <sheet name="Перечень ГП" sheetId="8" r:id="rId1"/>
    <sheet name="Приложение к приказу ДФЭИ НАО " sheetId="11" r:id="rId2"/>
  </sheets>
  <definedNames>
    <definedName name="_xlnm.Print_Area" localSheetId="0">'Перечень ГП'!$A$1:$L$163</definedName>
    <definedName name="_xlnm.Print_Area" localSheetId="1">'Приложение к приказу ДФЭИ НАО '!$A$1:$O$191</definedName>
  </definedNames>
  <calcPr calcId="145621"/>
</workbook>
</file>

<file path=xl/calcChain.xml><?xml version="1.0" encoding="utf-8"?>
<calcChain xmlns="http://schemas.openxmlformats.org/spreadsheetml/2006/main">
  <c r="F45" i="11" l="1"/>
  <c r="D49" i="11"/>
  <c r="H159" i="11" l="1"/>
  <c r="L159" i="11"/>
  <c r="C159" i="11" l="1"/>
  <c r="L161" i="11"/>
  <c r="H161" i="11"/>
  <c r="C161" i="11"/>
  <c r="J142" i="8"/>
  <c r="K145" i="8"/>
  <c r="J145" i="8"/>
  <c r="I147" i="8"/>
  <c r="J147" i="8"/>
  <c r="K147" i="8"/>
  <c r="H147" i="8"/>
  <c r="G150" i="8"/>
  <c r="G149" i="8"/>
  <c r="G151" i="8"/>
  <c r="G147" i="8" l="1"/>
  <c r="D55" i="11"/>
  <c r="C55" i="11"/>
  <c r="D53" i="11"/>
  <c r="C53" i="11" s="1"/>
  <c r="D51" i="11"/>
  <c r="C51" i="11"/>
  <c r="C49" i="11"/>
  <c r="D47" i="11"/>
  <c r="C47" i="11" s="1"/>
  <c r="J16" i="8" l="1"/>
  <c r="G20" i="8" l="1"/>
  <c r="G14" i="8"/>
  <c r="G16" i="8"/>
  <c r="G113" i="8"/>
  <c r="K113" i="8"/>
  <c r="J113" i="8"/>
  <c r="G117" i="8"/>
  <c r="G91" i="8" l="1"/>
  <c r="G90" i="8"/>
  <c r="G89" i="8"/>
  <c r="K87" i="8"/>
  <c r="J87" i="8"/>
  <c r="I87" i="8"/>
  <c r="H87" i="8"/>
  <c r="G87" i="8" l="1"/>
  <c r="K28" i="11"/>
  <c r="K27" i="11"/>
  <c r="K26" i="11"/>
  <c r="K24" i="11"/>
  <c r="N31" i="11"/>
  <c r="N30" i="11"/>
  <c r="N29" i="11"/>
  <c r="O28" i="11"/>
  <c r="O27" i="11"/>
  <c r="O26" i="11"/>
  <c r="O24" i="11"/>
  <c r="M31" i="11"/>
  <c r="M30" i="11"/>
  <c r="M29" i="11"/>
  <c r="M28" i="11"/>
  <c r="M27" i="11"/>
  <c r="M24" i="11"/>
  <c r="J31" i="11"/>
  <c r="J30" i="11"/>
  <c r="J29" i="11"/>
  <c r="I31" i="11"/>
  <c r="I30" i="11"/>
  <c r="I29" i="11"/>
  <c r="I28" i="11"/>
  <c r="I27" i="11"/>
  <c r="I24" i="11"/>
  <c r="E28" i="11"/>
  <c r="E27" i="11"/>
  <c r="G28" i="11"/>
  <c r="G27" i="11"/>
  <c r="G24" i="11"/>
  <c r="E31" i="11"/>
  <c r="E30" i="11"/>
  <c r="E29" i="11"/>
  <c r="F31" i="11"/>
  <c r="F30" i="11"/>
  <c r="F29" i="11"/>
  <c r="K30" i="11"/>
  <c r="G59" i="11"/>
  <c r="G57" i="11" s="1"/>
  <c r="O61" i="11"/>
  <c r="O39" i="11" s="1"/>
  <c r="O31" i="11" s="1"/>
  <c r="O60" i="11"/>
  <c r="K119" i="11"/>
  <c r="K89" i="11"/>
  <c r="H89" i="11" s="1"/>
  <c r="L91" i="11"/>
  <c r="L90" i="11"/>
  <c r="H91" i="11"/>
  <c r="H90" i="11"/>
  <c r="O89" i="11"/>
  <c r="L89" i="11" s="1"/>
  <c r="H88" i="11"/>
  <c r="L60" i="11"/>
  <c r="K61" i="11"/>
  <c r="H61" i="11" s="1"/>
  <c r="K60" i="11"/>
  <c r="K38" i="11" s="1"/>
  <c r="H38" i="11" s="1"/>
  <c r="G39" i="11"/>
  <c r="G31" i="11" s="1"/>
  <c r="G38" i="11"/>
  <c r="G30" i="11" s="1"/>
  <c r="D37" i="11"/>
  <c r="N35" i="11"/>
  <c r="L35" i="11" s="1"/>
  <c r="J35" i="11"/>
  <c r="H35" i="11" s="1"/>
  <c r="N147" i="11"/>
  <c r="N146" i="11" s="1"/>
  <c r="L146" i="11" s="1"/>
  <c r="J147" i="11"/>
  <c r="J146" i="11" s="1"/>
  <c r="H146" i="11" s="1"/>
  <c r="F141" i="11"/>
  <c r="F142" i="11" s="1"/>
  <c r="D138" i="11"/>
  <c r="C138" i="11" s="1"/>
  <c r="D137" i="11"/>
  <c r="C137" i="11" s="1"/>
  <c r="G136" i="11"/>
  <c r="G134" i="11" s="1"/>
  <c r="F136" i="11"/>
  <c r="F134" i="11" s="1"/>
  <c r="E136" i="11"/>
  <c r="E134" i="11" s="1"/>
  <c r="D135" i="11"/>
  <c r="D132" i="11"/>
  <c r="C132" i="11" s="1"/>
  <c r="D131" i="11"/>
  <c r="C131" i="11" s="1"/>
  <c r="G130" i="11"/>
  <c r="G128" i="11" s="1"/>
  <c r="F130" i="11"/>
  <c r="F128" i="11" s="1"/>
  <c r="E130" i="11"/>
  <c r="E128" i="11" s="1"/>
  <c r="D129" i="11"/>
  <c r="G125" i="11"/>
  <c r="G123" i="11" s="1"/>
  <c r="F125" i="11"/>
  <c r="E125" i="11"/>
  <c r="D125" i="11"/>
  <c r="D124" i="11"/>
  <c r="C124" i="11" s="1"/>
  <c r="F123" i="11"/>
  <c r="E123" i="11"/>
  <c r="D121" i="11"/>
  <c r="C121" i="11" s="1"/>
  <c r="D120" i="11"/>
  <c r="C120" i="11" s="1"/>
  <c r="G119" i="11"/>
  <c r="H119" i="11" s="1"/>
  <c r="F119" i="11"/>
  <c r="F117" i="11" s="1"/>
  <c r="E119" i="11"/>
  <c r="D118" i="11"/>
  <c r="G117" i="11"/>
  <c r="D115" i="11"/>
  <c r="C115" i="11" s="1"/>
  <c r="D114" i="11"/>
  <c r="C114" i="11" s="1"/>
  <c r="G113" i="11"/>
  <c r="F113" i="11"/>
  <c r="F111" i="11" s="1"/>
  <c r="E113" i="11"/>
  <c r="E111" i="11" s="1"/>
  <c r="D112" i="11"/>
  <c r="G111" i="11"/>
  <c r="D109" i="11"/>
  <c r="C109" i="11" s="1"/>
  <c r="D108" i="11"/>
  <c r="C108" i="11" s="1"/>
  <c r="G107" i="11"/>
  <c r="F107" i="11"/>
  <c r="F105" i="11" s="1"/>
  <c r="E107" i="11"/>
  <c r="D106" i="11"/>
  <c r="G105" i="11"/>
  <c r="D103" i="11"/>
  <c r="C103" i="11" s="1"/>
  <c r="D102" i="11"/>
  <c r="C102" i="11" s="1"/>
  <c r="G101" i="11"/>
  <c r="F101" i="11"/>
  <c r="F99" i="11" s="1"/>
  <c r="E101" i="11"/>
  <c r="D100" i="11"/>
  <c r="G99" i="11"/>
  <c r="D97" i="11"/>
  <c r="C97" i="11" s="1"/>
  <c r="D96" i="11"/>
  <c r="C96" i="11" s="1"/>
  <c r="G95" i="11"/>
  <c r="G93" i="11" s="1"/>
  <c r="F95" i="11"/>
  <c r="E95" i="11"/>
  <c r="E93" i="11" s="1"/>
  <c r="D94" i="11"/>
  <c r="C94" i="11" s="1"/>
  <c r="N89" i="11"/>
  <c r="M89" i="11"/>
  <c r="M87" i="11" s="1"/>
  <c r="L88" i="11"/>
  <c r="N87" i="11"/>
  <c r="K87" i="11"/>
  <c r="J87" i="11"/>
  <c r="J89" i="11"/>
  <c r="I89" i="11"/>
  <c r="I87" i="11" s="1"/>
  <c r="D91" i="11"/>
  <c r="D90" i="11"/>
  <c r="G89" i="11"/>
  <c r="G87" i="11" s="1"/>
  <c r="F89" i="11"/>
  <c r="F87" i="11" s="1"/>
  <c r="E89" i="11"/>
  <c r="D88" i="11"/>
  <c r="C88" i="11" s="1"/>
  <c r="F77" i="11"/>
  <c r="F75" i="11" s="1"/>
  <c r="K77" i="11"/>
  <c r="K75" i="11" s="1"/>
  <c r="O77" i="11"/>
  <c r="O75" i="11" s="1"/>
  <c r="K83" i="11"/>
  <c r="K81" i="11" s="1"/>
  <c r="O83" i="11"/>
  <c r="O81" i="11" s="1"/>
  <c r="N81" i="11"/>
  <c r="M83" i="11"/>
  <c r="M81" i="11" s="1"/>
  <c r="L83" i="11"/>
  <c r="I83" i="11"/>
  <c r="I81" i="11" s="1"/>
  <c r="J83" i="11"/>
  <c r="J81" i="11" s="1"/>
  <c r="H83" i="11"/>
  <c r="D85" i="11"/>
  <c r="C85" i="11" s="1"/>
  <c r="D84" i="11"/>
  <c r="C84" i="11" s="1"/>
  <c r="G83" i="11"/>
  <c r="G81" i="11" s="1"/>
  <c r="F83" i="11"/>
  <c r="F81" i="11" s="1"/>
  <c r="E83" i="11"/>
  <c r="D82" i="11"/>
  <c r="N77" i="11"/>
  <c r="M77" i="11"/>
  <c r="M75" i="11" s="1"/>
  <c r="L77" i="11"/>
  <c r="L75" i="11" s="1"/>
  <c r="J75" i="11"/>
  <c r="H77" i="11"/>
  <c r="H75" i="11" s="1"/>
  <c r="E77" i="11"/>
  <c r="E75" i="11" s="1"/>
  <c r="D79" i="11"/>
  <c r="C79" i="11" s="1"/>
  <c r="D78" i="11"/>
  <c r="C78" i="11" s="1"/>
  <c r="G77" i="11"/>
  <c r="G75" i="11" s="1"/>
  <c r="D76" i="11"/>
  <c r="C76" i="11" s="1"/>
  <c r="N75" i="11"/>
  <c r="I77" i="11"/>
  <c r="I75" i="11" s="1"/>
  <c r="J77" i="11"/>
  <c r="J69" i="11"/>
  <c r="O71" i="11"/>
  <c r="O69" i="11" s="1"/>
  <c r="N71" i="11"/>
  <c r="M71" i="11"/>
  <c r="K71" i="11"/>
  <c r="K69" i="11" s="1"/>
  <c r="J71" i="11"/>
  <c r="I71" i="11"/>
  <c r="I69" i="11" s="1"/>
  <c r="G71" i="11"/>
  <c r="G69" i="11" s="1"/>
  <c r="O65" i="11"/>
  <c r="O63" i="11" s="1"/>
  <c r="J59" i="11"/>
  <c r="F59" i="11"/>
  <c r="D59" i="11"/>
  <c r="E59" i="11"/>
  <c r="D72" i="11"/>
  <c r="C72" i="11" s="1"/>
  <c r="D73" i="11"/>
  <c r="C73" i="11" s="1"/>
  <c r="D70" i="11"/>
  <c r="H70" i="11"/>
  <c r="N70" i="11"/>
  <c r="L70" i="11" s="1"/>
  <c r="E71" i="11"/>
  <c r="E69" i="11" s="1"/>
  <c r="F71" i="11"/>
  <c r="F69" i="11" s="1"/>
  <c r="N63" i="11"/>
  <c r="L64" i="11"/>
  <c r="L66" i="11"/>
  <c r="L67" i="11"/>
  <c r="K65" i="11"/>
  <c r="K63" i="11"/>
  <c r="J63" i="11"/>
  <c r="H64" i="11"/>
  <c r="H66" i="11"/>
  <c r="H67" i="11"/>
  <c r="D64" i="11"/>
  <c r="D66" i="11"/>
  <c r="D67" i="11"/>
  <c r="D63" i="11"/>
  <c r="J58" i="11"/>
  <c r="H58" i="11" s="1"/>
  <c r="N58" i="11"/>
  <c r="N57" i="11" s="1"/>
  <c r="N45" i="11"/>
  <c r="L45" i="11" s="1"/>
  <c r="J45" i="11"/>
  <c r="H45" i="11" s="1"/>
  <c r="D45" i="11"/>
  <c r="M43" i="11"/>
  <c r="I43" i="11"/>
  <c r="E43" i="11"/>
  <c r="J43" i="11"/>
  <c r="N43" i="11"/>
  <c r="M41" i="11"/>
  <c r="I41" i="11"/>
  <c r="E41" i="11"/>
  <c r="N41" i="11"/>
  <c r="J41" i="11"/>
  <c r="F41" i="11"/>
  <c r="F43" i="11"/>
  <c r="C185" i="11"/>
  <c r="C182" i="11"/>
  <c r="N179" i="11"/>
  <c r="N167" i="11" s="1"/>
  <c r="N159" i="11" s="1"/>
  <c r="L179" i="11"/>
  <c r="J179" i="11"/>
  <c r="H179" i="11"/>
  <c r="H167" i="11" s="1"/>
  <c r="F179" i="11"/>
  <c r="D179" i="11"/>
  <c r="C176" i="11"/>
  <c r="C173" i="11"/>
  <c r="C170" i="11"/>
  <c r="L167" i="11"/>
  <c r="J167" i="11"/>
  <c r="C164" i="11"/>
  <c r="L156" i="11"/>
  <c r="H156" i="11"/>
  <c r="C153" i="11"/>
  <c r="L150" i="11"/>
  <c r="H150" i="11"/>
  <c r="D150" i="11"/>
  <c r="F147" i="11"/>
  <c r="D147" i="11" s="1"/>
  <c r="L144" i="11"/>
  <c r="H144" i="11"/>
  <c r="D144" i="11"/>
  <c r="O142" i="11"/>
  <c r="N142" i="11"/>
  <c r="N36" i="11" s="1"/>
  <c r="L36" i="11" s="1"/>
  <c r="M142" i="11"/>
  <c r="L142" i="11"/>
  <c r="K142" i="11"/>
  <c r="J142" i="11"/>
  <c r="J36" i="11" s="1"/>
  <c r="H36" i="11" s="1"/>
  <c r="I142" i="11"/>
  <c r="H142" i="11"/>
  <c r="G142" i="11"/>
  <c r="O136" i="11"/>
  <c r="N136" i="11"/>
  <c r="M136" i="11"/>
  <c r="L136" i="11"/>
  <c r="K136" i="11"/>
  <c r="J136" i="11"/>
  <c r="I136" i="11"/>
  <c r="H136" i="11"/>
  <c r="L135" i="11"/>
  <c r="L134" i="11" s="1"/>
  <c r="H135" i="11"/>
  <c r="O134" i="11"/>
  <c r="N134" i="11"/>
  <c r="K134" i="11"/>
  <c r="J134" i="11"/>
  <c r="O130" i="11"/>
  <c r="N130" i="11"/>
  <c r="M130" i="11"/>
  <c r="L130" i="11"/>
  <c r="K130" i="11"/>
  <c r="J130" i="11"/>
  <c r="I130" i="11"/>
  <c r="H130" i="11"/>
  <c r="L129" i="11"/>
  <c r="H129" i="11"/>
  <c r="H128" i="11" s="1"/>
  <c r="O128" i="11"/>
  <c r="N128" i="11"/>
  <c r="K128" i="11"/>
  <c r="J128" i="11"/>
  <c r="C126" i="11"/>
  <c r="O125" i="11"/>
  <c r="N125" i="11"/>
  <c r="M125" i="11"/>
  <c r="L125" i="11"/>
  <c r="J125" i="11"/>
  <c r="I125" i="11"/>
  <c r="H125" i="11"/>
  <c r="O123" i="11"/>
  <c r="L123" i="11"/>
  <c r="K123" i="11"/>
  <c r="J123" i="11"/>
  <c r="H123" i="11"/>
  <c r="N119" i="11"/>
  <c r="M119" i="11"/>
  <c r="J119" i="11"/>
  <c r="I119" i="11"/>
  <c r="L118" i="11"/>
  <c r="L117" i="11" s="1"/>
  <c r="H118" i="11"/>
  <c r="H117" i="11" s="1"/>
  <c r="O117" i="11"/>
  <c r="N117" i="11"/>
  <c r="K117" i="11"/>
  <c r="J117" i="11"/>
  <c r="O113" i="11"/>
  <c r="N113" i="11"/>
  <c r="M113" i="11"/>
  <c r="L113" i="11"/>
  <c r="K113" i="11"/>
  <c r="J113" i="11"/>
  <c r="I113" i="11"/>
  <c r="H113" i="11"/>
  <c r="L112" i="11"/>
  <c r="L111" i="11" s="1"/>
  <c r="H112" i="11"/>
  <c r="H111" i="11" s="1"/>
  <c r="O111" i="11"/>
  <c r="N111" i="11"/>
  <c r="K111" i="11"/>
  <c r="J111" i="11"/>
  <c r="O107" i="11"/>
  <c r="N107" i="11"/>
  <c r="M107" i="11"/>
  <c r="L107" i="11"/>
  <c r="K107" i="11"/>
  <c r="J107" i="11"/>
  <c r="I107" i="11"/>
  <c r="H107" i="11"/>
  <c r="L106" i="11"/>
  <c r="L105" i="11" s="1"/>
  <c r="H106" i="11"/>
  <c r="H105" i="11" s="1"/>
  <c r="O105" i="11"/>
  <c r="N105" i="11"/>
  <c r="K105" i="11"/>
  <c r="J105" i="11"/>
  <c r="O101" i="11"/>
  <c r="N101" i="11"/>
  <c r="M101" i="11"/>
  <c r="L101" i="11"/>
  <c r="K101" i="11"/>
  <c r="J101" i="11"/>
  <c r="I101" i="11"/>
  <c r="H101" i="11"/>
  <c r="L100" i="11"/>
  <c r="H100" i="11"/>
  <c r="O99" i="11"/>
  <c r="N99" i="11"/>
  <c r="L99" i="11"/>
  <c r="K99" i="11"/>
  <c r="J99" i="11"/>
  <c r="O95" i="11"/>
  <c r="N95" i="11"/>
  <c r="M95" i="11"/>
  <c r="L95" i="11"/>
  <c r="K95" i="11"/>
  <c r="J95" i="11"/>
  <c r="I95" i="11"/>
  <c r="H95" i="11"/>
  <c r="O93" i="11"/>
  <c r="N93" i="11"/>
  <c r="L93" i="11"/>
  <c r="J93" i="11"/>
  <c r="H93" i="11"/>
  <c r="N83" i="11"/>
  <c r="L82" i="11"/>
  <c r="L81" i="11" s="1"/>
  <c r="H82" i="11"/>
  <c r="N65" i="11"/>
  <c r="M65" i="11"/>
  <c r="J65" i="11"/>
  <c r="I65" i="11"/>
  <c r="F65" i="11"/>
  <c r="E65" i="11"/>
  <c r="N59" i="11"/>
  <c r="M59" i="11"/>
  <c r="I59" i="11"/>
  <c r="F58" i="11"/>
  <c r="D58" i="11" s="1"/>
  <c r="N158" i="11" l="1"/>
  <c r="N27" i="11" s="1"/>
  <c r="N28" i="11" s="1"/>
  <c r="L28" i="11" s="1"/>
  <c r="N25" i="11"/>
  <c r="N26" i="11" s="1"/>
  <c r="D65" i="11"/>
  <c r="J25" i="11"/>
  <c r="J26" i="11" s="1"/>
  <c r="H158" i="11"/>
  <c r="J159" i="11"/>
  <c r="J158" i="11" s="1"/>
  <c r="H81" i="11"/>
  <c r="C156" i="11"/>
  <c r="J27" i="11"/>
  <c r="L27" i="11"/>
  <c r="L31" i="11"/>
  <c r="D30" i="11"/>
  <c r="D31" i="11"/>
  <c r="H30" i="11"/>
  <c r="N34" i="11"/>
  <c r="N24" i="11" s="1"/>
  <c r="L24" i="11" s="1"/>
  <c r="I34" i="11"/>
  <c r="I26" i="11" s="1"/>
  <c r="H26" i="11" s="1"/>
  <c r="L65" i="11"/>
  <c r="E34" i="11"/>
  <c r="D89" i="11"/>
  <c r="J34" i="11"/>
  <c r="M34" i="11"/>
  <c r="O87" i="11"/>
  <c r="L87" i="11" s="1"/>
  <c r="G34" i="11"/>
  <c r="G26" i="11" s="1"/>
  <c r="H87" i="11"/>
  <c r="C150" i="11"/>
  <c r="C147" i="11" s="1"/>
  <c r="F34" i="11"/>
  <c r="F24" i="11" s="1"/>
  <c r="G37" i="11"/>
  <c r="D142" i="11"/>
  <c r="F36" i="11"/>
  <c r="D36" i="11" s="1"/>
  <c r="C36" i="11" s="1"/>
  <c r="D41" i="11"/>
  <c r="C41" i="11" s="1"/>
  <c r="N69" i="11"/>
  <c r="C125" i="11"/>
  <c r="L63" i="11"/>
  <c r="D75" i="11"/>
  <c r="C75" i="11" s="1"/>
  <c r="E87" i="11"/>
  <c r="D87" i="11" s="1"/>
  <c r="F146" i="11"/>
  <c r="D146" i="11" s="1"/>
  <c r="C146" i="11" s="1"/>
  <c r="L147" i="11"/>
  <c r="L58" i="11"/>
  <c r="D83" i="11"/>
  <c r="C83" i="11" s="1"/>
  <c r="D141" i="11"/>
  <c r="C141" i="11" s="1"/>
  <c r="H147" i="11"/>
  <c r="F35" i="11"/>
  <c r="E81" i="11"/>
  <c r="D81" i="11" s="1"/>
  <c r="C81" i="11" s="1"/>
  <c r="K59" i="11"/>
  <c r="K57" i="11" s="1"/>
  <c r="C91" i="11"/>
  <c r="L61" i="11"/>
  <c r="C61" i="11" s="1"/>
  <c r="C90" i="11"/>
  <c r="K39" i="11"/>
  <c r="L39" i="11"/>
  <c r="O38" i="11"/>
  <c r="H60" i="11"/>
  <c r="C60" i="11" s="1"/>
  <c r="C45" i="11"/>
  <c r="H65" i="11"/>
  <c r="C66" i="11"/>
  <c r="D107" i="11"/>
  <c r="C107" i="11" s="1"/>
  <c r="H63" i="11"/>
  <c r="D77" i="11"/>
  <c r="C77" i="11" s="1"/>
  <c r="D101" i="11"/>
  <c r="C101" i="11" s="1"/>
  <c r="C67" i="11"/>
  <c r="D69" i="11"/>
  <c r="D128" i="11"/>
  <c r="L43" i="11"/>
  <c r="C70" i="11"/>
  <c r="C82" i="11"/>
  <c r="C106" i="11"/>
  <c r="D111" i="11"/>
  <c r="C111" i="11" s="1"/>
  <c r="D119" i="11"/>
  <c r="D134" i="11"/>
  <c r="D71" i="11"/>
  <c r="C112" i="11"/>
  <c r="D123" i="11"/>
  <c r="C123" i="11" s="1"/>
  <c r="C129" i="11"/>
  <c r="J57" i="11"/>
  <c r="L71" i="11"/>
  <c r="L69" i="11" s="1"/>
  <c r="M69" i="11"/>
  <c r="D95" i="11"/>
  <c r="C95" i="11" s="1"/>
  <c r="C100" i="11"/>
  <c r="E105" i="11"/>
  <c r="D105" i="11" s="1"/>
  <c r="C105" i="11" s="1"/>
  <c r="C118" i="11"/>
  <c r="C135" i="11"/>
  <c r="C144" i="11"/>
  <c r="D43" i="11"/>
  <c r="C179" i="11"/>
  <c r="C167" i="11" s="1"/>
  <c r="H43" i="11"/>
  <c r="C64" i="11"/>
  <c r="H71" i="11"/>
  <c r="H69" i="11" s="1"/>
  <c r="E99" i="11"/>
  <c r="D99" i="11" s="1"/>
  <c r="D113" i="11"/>
  <c r="C113" i="11" s="1"/>
  <c r="E117" i="11"/>
  <c r="D117" i="11" s="1"/>
  <c r="C117" i="11" s="1"/>
  <c r="D130" i="11"/>
  <c r="C130" i="11" s="1"/>
  <c r="D136" i="11"/>
  <c r="C136" i="11" s="1"/>
  <c r="F93" i="11"/>
  <c r="D93" i="11" s="1"/>
  <c r="C93" i="11" s="1"/>
  <c r="C89" i="11"/>
  <c r="D167" i="11"/>
  <c r="F167" i="11" s="1"/>
  <c r="H134" i="11"/>
  <c r="L128" i="11"/>
  <c r="H99" i="11"/>
  <c r="L119" i="11"/>
  <c r="O119" i="11" s="1"/>
  <c r="O59" i="11" s="1"/>
  <c r="F57" i="11"/>
  <c r="D57" i="11" s="1"/>
  <c r="J19" i="8"/>
  <c r="I139" i="8"/>
  <c r="I19" i="8" s="1"/>
  <c r="H39" i="11" l="1"/>
  <c r="K31" i="11"/>
  <c r="H31" i="11" s="1"/>
  <c r="G33" i="11"/>
  <c r="G25" i="11" s="1"/>
  <c r="G23" i="11" s="1"/>
  <c r="G29" i="11"/>
  <c r="D29" i="11" s="1"/>
  <c r="L158" i="11"/>
  <c r="F159" i="11"/>
  <c r="F158" i="11" s="1"/>
  <c r="L38" i="11"/>
  <c r="C38" i="11" s="1"/>
  <c r="O30" i="11"/>
  <c r="L30" i="11" s="1"/>
  <c r="J28" i="11"/>
  <c r="H28" i="11" s="1"/>
  <c r="H27" i="11"/>
  <c r="C31" i="11"/>
  <c r="C30" i="11"/>
  <c r="N33" i="11"/>
  <c r="N23" i="11"/>
  <c r="E33" i="11"/>
  <c r="E25" i="11" s="1"/>
  <c r="E26" i="11"/>
  <c r="F33" i="11"/>
  <c r="F25" i="11"/>
  <c r="F26" i="11" s="1"/>
  <c r="L34" i="11"/>
  <c r="M26" i="11"/>
  <c r="L26" i="11" s="1"/>
  <c r="I33" i="11"/>
  <c r="I25" i="11" s="1"/>
  <c r="J33" i="11"/>
  <c r="J24" i="11"/>
  <c r="D24" i="11"/>
  <c r="C65" i="11"/>
  <c r="M33" i="11"/>
  <c r="M25" i="11" s="1"/>
  <c r="D34" i="11"/>
  <c r="H34" i="11"/>
  <c r="C43" i="11"/>
  <c r="C87" i="11"/>
  <c r="K37" i="11"/>
  <c r="C39" i="11"/>
  <c r="O57" i="11"/>
  <c r="L57" i="11" s="1"/>
  <c r="L59" i="11"/>
  <c r="H59" i="11"/>
  <c r="C59" i="11" s="1"/>
  <c r="C63" i="11"/>
  <c r="D35" i="11"/>
  <c r="C35" i="11" s="1"/>
  <c r="O37" i="11"/>
  <c r="O29" i="11" s="1"/>
  <c r="H57" i="11"/>
  <c r="C71" i="11"/>
  <c r="C69" i="11"/>
  <c r="C134" i="11"/>
  <c r="C128" i="11"/>
  <c r="C99" i="11"/>
  <c r="C119" i="11"/>
  <c r="C57" i="11"/>
  <c r="K19" i="8"/>
  <c r="H19" i="8"/>
  <c r="G116" i="8"/>
  <c r="G118" i="8"/>
  <c r="G115" i="8"/>
  <c r="D158" i="11" l="1"/>
  <c r="C158" i="11" s="1"/>
  <c r="F27" i="11"/>
  <c r="K33" i="11"/>
  <c r="K29" i="11"/>
  <c r="O23" i="11"/>
  <c r="L29" i="11"/>
  <c r="C34" i="11"/>
  <c r="D33" i="11"/>
  <c r="F23" i="11"/>
  <c r="D26" i="11"/>
  <c r="C26" i="11" s="1"/>
  <c r="L25" i="11"/>
  <c r="L23" i="11" s="1"/>
  <c r="M23" i="11"/>
  <c r="J23" i="11"/>
  <c r="H24" i="11"/>
  <c r="C24" i="11" s="1"/>
  <c r="E23" i="11"/>
  <c r="D25" i="11"/>
  <c r="H33" i="11"/>
  <c r="I23" i="11"/>
  <c r="H25" i="11"/>
  <c r="H37" i="11"/>
  <c r="O33" i="11"/>
  <c r="L33" i="11" s="1"/>
  <c r="L37" i="11"/>
  <c r="M19" i="8"/>
  <c r="I18" i="8"/>
  <c r="J18" i="8"/>
  <c r="J12" i="8" s="1"/>
  <c r="K18" i="8"/>
  <c r="K12" i="8" s="1"/>
  <c r="H18" i="8"/>
  <c r="H12" i="8" s="1"/>
  <c r="H98" i="8"/>
  <c r="I93" i="8"/>
  <c r="H93" i="8"/>
  <c r="I98" i="8"/>
  <c r="H29" i="11" l="1"/>
  <c r="K23" i="11"/>
  <c r="C29" i="11"/>
  <c r="F28" i="11"/>
  <c r="D28" i="11" s="1"/>
  <c r="C28" i="11" s="1"/>
  <c r="D27" i="11"/>
  <c r="C27" i="11" s="1"/>
  <c r="Q33" i="11"/>
  <c r="I12" i="8"/>
  <c r="C25" i="11"/>
  <c r="C33" i="11"/>
  <c r="D23" i="11"/>
  <c r="C23" i="11" s="1"/>
  <c r="H23" i="11"/>
  <c r="C37" i="11"/>
  <c r="G135" i="8"/>
  <c r="G133" i="8"/>
  <c r="G134" i="8"/>
  <c r="G131" i="8"/>
  <c r="G107" i="8"/>
  <c r="G106" i="8"/>
  <c r="G105" i="8"/>
  <c r="H103" i="8"/>
  <c r="G103" i="8" s="1"/>
  <c r="Q23" i="11" l="1"/>
  <c r="G161" i="8"/>
  <c r="G160" i="8"/>
  <c r="G159" i="8"/>
  <c r="K157" i="8"/>
  <c r="J157" i="8"/>
  <c r="I157" i="8"/>
  <c r="H157" i="8"/>
  <c r="G156" i="8"/>
  <c r="G155" i="8"/>
  <c r="G154" i="8"/>
  <c r="I152" i="8"/>
  <c r="H152" i="8"/>
  <c r="K146" i="8"/>
  <c r="J146" i="8"/>
  <c r="I146" i="8"/>
  <c r="H146" i="8"/>
  <c r="K13" i="8"/>
  <c r="J13" i="8"/>
  <c r="I145" i="8"/>
  <c r="I13" i="8" s="1"/>
  <c r="H145" i="8"/>
  <c r="H13" i="8" s="1"/>
  <c r="K144" i="8"/>
  <c r="J144" i="8"/>
  <c r="I144" i="8"/>
  <c r="I142" i="8" s="1"/>
  <c r="H144" i="8"/>
  <c r="G140" i="8"/>
  <c r="G139" i="8"/>
  <c r="G138" i="8"/>
  <c r="K136" i="8"/>
  <c r="J136" i="8"/>
  <c r="I136" i="8"/>
  <c r="G129" i="8"/>
  <c r="G128" i="8"/>
  <c r="G127" i="8"/>
  <c r="K125" i="8"/>
  <c r="J125" i="8"/>
  <c r="I125" i="8"/>
  <c r="H125" i="8"/>
  <c r="G124" i="8"/>
  <c r="G123" i="8"/>
  <c r="G122" i="8"/>
  <c r="K120" i="8"/>
  <c r="J120" i="8"/>
  <c r="I120" i="8"/>
  <c r="H120" i="8"/>
  <c r="G112" i="8"/>
  <c r="G111" i="8"/>
  <c r="G110" i="8"/>
  <c r="G102" i="8"/>
  <c r="G101" i="8"/>
  <c r="G100" i="8"/>
  <c r="K98" i="8"/>
  <c r="J98" i="8"/>
  <c r="G97" i="8"/>
  <c r="G96" i="8"/>
  <c r="G95" i="8"/>
  <c r="G18" i="8" s="1"/>
  <c r="G12" i="8" s="1"/>
  <c r="K93" i="8"/>
  <c r="J93" i="8"/>
  <c r="G86" i="8"/>
  <c r="G85" i="8"/>
  <c r="G84" i="8"/>
  <c r="K82" i="8"/>
  <c r="J82" i="8"/>
  <c r="I82" i="8"/>
  <c r="H82" i="8"/>
  <c r="G81" i="8"/>
  <c r="G80" i="8"/>
  <c r="G79" i="8"/>
  <c r="K77" i="8"/>
  <c r="J77" i="8"/>
  <c r="I77" i="8"/>
  <c r="H77" i="8"/>
  <c r="G76" i="8"/>
  <c r="G75" i="8"/>
  <c r="G74" i="8"/>
  <c r="K72" i="8"/>
  <c r="J72" i="8"/>
  <c r="I72" i="8"/>
  <c r="H72" i="8"/>
  <c r="G71" i="8"/>
  <c r="G70" i="8"/>
  <c r="G69" i="8"/>
  <c r="K67" i="8"/>
  <c r="J67" i="8"/>
  <c r="I67" i="8"/>
  <c r="H67" i="8"/>
  <c r="G66" i="8"/>
  <c r="G65" i="8"/>
  <c r="G64" i="8"/>
  <c r="K62" i="8"/>
  <c r="J62" i="8"/>
  <c r="I62" i="8"/>
  <c r="H62" i="8"/>
  <c r="G61" i="8"/>
  <c r="G60" i="8"/>
  <c r="G59" i="8"/>
  <c r="K57" i="8"/>
  <c r="J57" i="8"/>
  <c r="I57" i="8"/>
  <c r="H57" i="8"/>
  <c r="G56" i="8"/>
  <c r="G55" i="8"/>
  <c r="G54" i="8"/>
  <c r="K52" i="8"/>
  <c r="J52" i="8"/>
  <c r="I52" i="8"/>
  <c r="H52" i="8"/>
  <c r="G51" i="8"/>
  <c r="G50" i="8"/>
  <c r="G49" i="8"/>
  <c r="K47" i="8"/>
  <c r="J47" i="8"/>
  <c r="I47" i="8"/>
  <c r="H47" i="8"/>
  <c r="G46" i="8"/>
  <c r="G45" i="8"/>
  <c r="G44" i="8"/>
  <c r="K42" i="8"/>
  <c r="J42" i="8"/>
  <c r="I42" i="8"/>
  <c r="H42" i="8"/>
  <c r="G41" i="8"/>
  <c r="G40" i="8"/>
  <c r="G39" i="8"/>
  <c r="K37" i="8"/>
  <c r="J37" i="8"/>
  <c r="I37" i="8"/>
  <c r="H37" i="8"/>
  <c r="G36" i="8"/>
  <c r="G35" i="8"/>
  <c r="G34" i="8"/>
  <c r="K32" i="8"/>
  <c r="J32" i="8"/>
  <c r="I32" i="8"/>
  <c r="H32" i="8"/>
  <c r="G31" i="8"/>
  <c r="G30" i="8"/>
  <c r="G29" i="8"/>
  <c r="K27" i="8"/>
  <c r="J27" i="8"/>
  <c r="I27" i="8"/>
  <c r="H27" i="8"/>
  <c r="G26" i="8"/>
  <c r="G25" i="8"/>
  <c r="G24" i="8"/>
  <c r="K22" i="8"/>
  <c r="J22" i="8"/>
  <c r="I22" i="8"/>
  <c r="H22" i="8"/>
  <c r="H16" i="8" l="1"/>
  <c r="I16" i="8"/>
  <c r="I10" i="8" s="1"/>
  <c r="M13" i="8"/>
  <c r="K16" i="8"/>
  <c r="G19" i="8"/>
  <c r="G98" i="8"/>
  <c r="G93" i="8"/>
  <c r="G145" i="8"/>
  <c r="G146" i="8"/>
  <c r="G157" i="8"/>
  <c r="G37" i="8"/>
  <c r="G57" i="8"/>
  <c r="G77" i="8"/>
  <c r="G27" i="8"/>
  <c r="G47" i="8"/>
  <c r="G67" i="8"/>
  <c r="G120" i="8"/>
  <c r="G22" i="8"/>
  <c r="G42" i="8"/>
  <c r="G62" i="8"/>
  <c r="G82" i="8"/>
  <c r="G144" i="8"/>
  <c r="K142" i="8"/>
  <c r="G32" i="8"/>
  <c r="G52" i="8"/>
  <c r="G72" i="8"/>
  <c r="G125" i="8"/>
  <c r="G136" i="8"/>
  <c r="J10" i="8"/>
  <c r="G152" i="8"/>
  <c r="G108" i="8"/>
  <c r="H142" i="8"/>
  <c r="H10" i="8" s="1"/>
  <c r="M16" i="8" l="1"/>
  <c r="G13" i="8"/>
  <c r="K10" i="8"/>
  <c r="G142" i="8"/>
  <c r="G10" i="8" s="1"/>
  <c r="M10" i="8" l="1"/>
  <c r="N10" i="8" s="1"/>
  <c r="C142" i="11" l="1"/>
</calcChain>
</file>

<file path=xl/sharedStrings.xml><?xml version="1.0" encoding="utf-8"?>
<sst xmlns="http://schemas.openxmlformats.org/spreadsheetml/2006/main" count="678" uniqueCount="198">
  <si>
    <t>№ пп</t>
  </si>
  <si>
    <t>1.</t>
  </si>
  <si>
    <t>Мониторинг проектов и формирование реестра приоритетных инвестиционных проектов Ненецкого автономного округа</t>
  </si>
  <si>
    <t>Формирование перечня отраслей для внедрения внебюджетного сектора с учетом отсутствия ограничений на осуществление деятельности</t>
  </si>
  <si>
    <t>Утверждение перечня приоритетных перечня приоритетных и социально значимых рынков для содействия развитию конкуренции на территории Ненецкого автономного округа</t>
  </si>
  <si>
    <t>Разработка предложений по повышению качества государственных услуг в сфере государственного кадастрового учета недвижимого имущества и государственной регистрации прав на недвижимое имущество и сделок с ним.</t>
  </si>
  <si>
    <t>Оказание содействия участникам размещения заказа, участникам торгов по вопросу получения электронной подписи, формирования заявок, правового сопровождения при проведении процедур размещения заказа (торгов)</t>
  </si>
  <si>
    <t>1.2.1.</t>
  </si>
  <si>
    <t>Совершенствование налогового регулирования в части специальных налоговых режимов для индивидуальных предпринимателей, применяющих патентную систему</t>
  </si>
  <si>
    <t xml:space="preserve">Детализированный перечень </t>
  </si>
  <si>
    <t>реализации мероприятий государственной программы Ненецкого автономного округа</t>
  </si>
  <si>
    <t xml:space="preserve">«Развитие предпринимательской деятельности в Ненецком автономном округе» </t>
  </si>
  <si>
    <t xml:space="preserve">Наименование ответственного исполнителя, соисполнителя,  участника </t>
  </si>
  <si>
    <t>Наименование ответственного исполнителя, соисполнителя, участника</t>
  </si>
  <si>
    <t>Срок начала реализации мероприятия</t>
  </si>
  <si>
    <t>Срок окончания реализации мероприятия</t>
  </si>
  <si>
    <t>Истоничник финансирования</t>
  </si>
  <si>
    <t>Объем финансирования, тыс. руб.</t>
  </si>
  <si>
    <t>Ожидаемый результат реализации мероприятия</t>
  </si>
  <si>
    <t>Всего</t>
  </si>
  <si>
    <t>2015</t>
  </si>
  <si>
    <t>2016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</si>
  <si>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</si>
  <si>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</si>
  <si>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</si>
  <si>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</si>
  <si>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</si>
  <si>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</si>
  <si>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</si>
  <si>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</si>
  <si>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</si>
  <si>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</si>
  <si>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</si>
  <si>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2014 год</t>
  </si>
  <si>
    <t>2017 год</t>
  </si>
  <si>
    <t>в том числе</t>
  </si>
  <si>
    <t>Федеральный бюджет</t>
  </si>
  <si>
    <t>Окружной бюджет</t>
  </si>
  <si>
    <t>Иные источники</t>
  </si>
  <si>
    <t>ПОДПРОГРАММА 1. «Развитие малого и среднего предпринимательства в Ненецком автономном округе»</t>
  </si>
  <si>
    <t>ПОДПРОГРАММА 1 «Развитие малого и среднего предпринимательства в Ненецком автономном округе»</t>
  </si>
  <si>
    <t>Раздел 1. Снижение административных барьеров и налоговой нагрузки для субъектов малого и среднего предпринимательства Ненецкого автономного округа</t>
  </si>
  <si>
    <t>1.1.1.</t>
  </si>
  <si>
    <t>Департамент финансов, экономики и имущества Ненецкого автономного округа</t>
  </si>
  <si>
    <t>Упрощение процедур и повышение качества государственных услуг в сфере государственного кадастрового учета</t>
  </si>
  <si>
    <t>1.1.2.</t>
  </si>
  <si>
    <t>Реализация принципа работы с инвесторами, предпринимателями и потенциальными субъектами малого и среднего бизнеса по принципу «одного окна» (в том числе через многофункциональные центры)</t>
  </si>
  <si>
    <t>Снижение административных барьеров и унификация процедуры взаимодействия представителей бизнеса и органов исполнительной власти округа в рамках предоставления финансовой, имущественной, информационно-консультационной и иных видов поддержки субъектам инвестиционной и предпринимательской деятельности</t>
  </si>
  <si>
    <t>1.1.3.</t>
  </si>
  <si>
    <t>Снижение налоговой нагрузки на индивидуальных предпринимателей Ненецкого автономного округа</t>
  </si>
  <si>
    <t>1.1.4.</t>
  </si>
  <si>
    <t>Совершенствование налогового регулирования в части установления дифференцированных налоговых ставок при применении упрощенной системы налогообложения</t>
  </si>
  <si>
    <t>1.1.5.</t>
  </si>
  <si>
    <t>Совершенствование налогового регулирования в части специального налогового режима по налогу на прибыль</t>
  </si>
  <si>
    <t>Снижение налоговой нагрузки на субъектов малого и среднего бизнеса, инвесторов Ненецкого автономного округа</t>
  </si>
  <si>
    <t>1.1.6.</t>
  </si>
  <si>
    <t>Совершенствование налогового регулирования в части специального налогового режима по налогу на имущество</t>
  </si>
  <si>
    <t>1.1.7.</t>
  </si>
  <si>
    <t>Совершенствование государственного регулирования тарифов организаций, осуществляющих регулируемые виды деятельности</t>
  </si>
  <si>
    <t>Предоставление мер государственной поддержки при осуществлении тарифообразования на электрическую и тепловую энергию</t>
  </si>
  <si>
    <t xml:space="preserve">Увеличение количества субъектов малого и среднего предпринимательства, принявших участие в государственных (муниципальных) закупках </t>
  </si>
  <si>
    <t>Создание благоприятного предпринимательского и инвестиционного климата в Ненецком автономном округе</t>
  </si>
  <si>
    <t>1.1.8.</t>
  </si>
  <si>
    <t>1.1.9.</t>
  </si>
  <si>
    <t xml:space="preserve">Разработка обобщенных заказов государственных и муниципальных учреждений  образования в целях размещения отдельных   непрофильных услуг на аутсорсинг  </t>
  </si>
  <si>
    <t xml:space="preserve">Раздел 2. Государственная финансовая и имущественная поддержка субъектов предпринимательской деятельности </t>
  </si>
  <si>
    <t>Предоставление субсидий субъектам малого и среднего предпринимательства на возмещение части затрат для уплаты авансового платежа при заключении договора лизинга</t>
  </si>
  <si>
    <t>Управление экономического управления НАО, Департамент финансов, экономики и имущества Ненецкого автономного округа</t>
  </si>
  <si>
    <t>1.2.2.</t>
  </si>
  <si>
    <t>Предоставление грантов начинающим предпринимателям на создание собственного бизнеса</t>
  </si>
  <si>
    <t>1.2.3.</t>
  </si>
  <si>
    <t>1.2.4.</t>
  </si>
  <si>
    <t>Раздел 3. Развитие инфраструктуры поддержки субъектов предпринимательской деятельности</t>
  </si>
  <si>
    <t>1.3.1.</t>
  </si>
  <si>
    <t>1.3.2.</t>
  </si>
  <si>
    <t>Создание объектов инфраструктуры поддержки малого и среднего предпринимательства</t>
  </si>
  <si>
    <t>1.4.1.</t>
  </si>
  <si>
    <t>ПОДПРОГРАММА 2. «Развитие молодежного предпринимательства в Ненецком автономном округе»</t>
  </si>
  <si>
    <t>2.1.1.</t>
  </si>
  <si>
    <t>ПОДПРОГРАММА 2 «Развитие молодежного предпринимательства в Ненецком автономном округе»</t>
  </si>
  <si>
    <t>Департамент образования, культуры и спорта Ненецкого автономного округа, ГБУ НАО «Центр поддержки молодежных инициатив»</t>
  </si>
  <si>
    <t>2.1.2.</t>
  </si>
  <si>
    <t>Реализация мероприятий, направленных на популяризацию предпринимательской деятельности среди молодежи Ненецкого автономного округа</t>
  </si>
  <si>
    <t xml:space="preserve"> мероприятий государственной программы Ненецкого автономного округа</t>
  </si>
  <si>
    <t>ПЕРЕЧЕНЬ</t>
  </si>
  <si>
    <t>Управление экономического управления НАО</t>
  </si>
  <si>
    <t>2015 год</t>
  </si>
  <si>
    <t>Раздел 4. Развитие мер по предоставлению информационно-консультационных и образовательных видов поддержки 
субъектов предпринимательской деятельности, повышение престижа и конкуренции предпринимателей</t>
  </si>
  <si>
    <t>Субсидия в виде имущественного взноса в целях обеспечения деятельности унитарной некоммерческой организации «Фонд по привлечению инвестиций 
и развитию предпринимательства 
Ненецкого автономного округа»</t>
  </si>
  <si>
    <t>Мероприятия, направленные на повышение престижа предпринимательской деятельности среди населения Ненецкого автономоного округа и развитие конкуренции</t>
  </si>
  <si>
    <t>Предоставление субсидий в целях возмещения части затрат в связи с участием субъектов малого и среднего предпринимательства в выставочно-ярмарочных мероприятиях</t>
  </si>
  <si>
    <t>Организация и проведение семинаров, тренингов и иных мероприятий, по основам предпринимательской деятельности и повышению квалификации кадров</t>
  </si>
  <si>
    <t>Создание новых субъектов предпринимательской деятельности, создание новых рабочих мест</t>
  </si>
  <si>
    <t>Развитие вновь зарегистрированных и поддержка уже существующих субъектов предпринимательской деятельности производителей товаров (работ, услуг), создание новых рабочих мест, развитие российского лизинга</t>
  </si>
  <si>
    <t xml:space="preserve">Развитие вновь зарегистрированных и поддержка уже существующих субъектов предпринимательской деятельности </t>
  </si>
  <si>
    <t xml:space="preserve"> Развитие мер по предоставлению информационно-консультационных и образовательных видов поддержки 
субъектов предпринимательской деятельности, повышение престижа и конкуренции предпринимателей</t>
  </si>
  <si>
    <t>Популяризация предпринимательской деятельности среди населения НАО, создание новых субъектов предпринимательской деятельности, создание новых рабочих мест</t>
  </si>
  <si>
    <t>Популяризация предпринимательской деятельности среди молодежи НАО, создание новых субъектов предпринимательской деятельности лицами в возрасте до 30 лет, создание новых рабочих мест</t>
  </si>
  <si>
    <t xml:space="preserve">Поддержка уже существующих субъектов предпринимательской деятельности, формирование благоприятного имиджа субъектов предпринимательской деятельности Ненецкого автономного округа, путем продвижения товаров (работ, услуг), производимых на территории Ненецкого автономного округа, на региональные (международные) рынки </t>
  </si>
  <si>
    <t>Создание условий для повышения уровня квалификации субъектов малого и среднего предпринимательства</t>
  </si>
  <si>
    <t>Государственная программа Ненецкого автономного округа "Развитие предпринимательской деятельности в Ненецком автономном округе"</t>
  </si>
  <si>
    <t xml:space="preserve">Субсидии местным бюджетам на поддержку муниципальных программ развития малого и среднего предпринимательства
</t>
  </si>
  <si>
    <t xml:space="preserve">Департамент финансов, экономики и имущества Ненецкого автономного округа </t>
  </si>
  <si>
    <t>Управление экономического развития Ненецкого автономного округа, Департамент финансов, экономики и имущества Ненецкого автономного округа</t>
  </si>
  <si>
    <t>Приложение</t>
  </si>
  <si>
    <t xml:space="preserve">в Ненецком автономном округе»  </t>
  </si>
  <si>
    <t>Объем финансирования государственной программы, тыс. руб.</t>
  </si>
  <si>
    <t xml:space="preserve">Всего </t>
  </si>
  <si>
    <t>2016 год</t>
  </si>
  <si>
    <t>Итого</t>
  </si>
  <si>
    <t>Бюджет субъекта РФ</t>
  </si>
  <si>
    <t>Бюджеты МО</t>
  </si>
  <si>
    <t>13</t>
  </si>
  <si>
    <t>14</t>
  </si>
  <si>
    <t>15</t>
  </si>
  <si>
    <t>всего, в том числе:</t>
  </si>
  <si>
    <t>01.01.2015-31.12.2017</t>
  </si>
  <si>
    <t>Департамент строительства, жилищно-коммунального хозяйства, энергетики и транспорта Ненецкого автономного округа, в том числе:</t>
  </si>
  <si>
    <t>01.01.2015-31.12.2016</t>
  </si>
  <si>
    <t>КУ НАО "Централизованный стройзаказчик"</t>
  </si>
  <si>
    <t>Департамент образования, культуры и спорта Ненецкого автономного округа, в том числе:</t>
  </si>
  <si>
    <t>ГБУ НАО "Центр поддержки молодежных инициатив"</t>
  </si>
  <si>
    <t>Местные бюджеты, в том числе:</t>
  </si>
  <si>
    <t>Бюджет МО "Городской округ "Город Нарьян-Мар"</t>
  </si>
  <si>
    <t>Бюджет МО "Муниципальный район "Заполярный район"</t>
  </si>
  <si>
    <t>1.1. Предоставление субсидий субъектам малого и среднего предпринимательства на возмещение части затрат для уплаты авансового платежа при заключении договора лизинга</t>
  </si>
  <si>
    <t>1.2. Предоставление грантов начинающим предпринимателям на создание собственного бизнеса</t>
  </si>
  <si>
    <t>1.4. Поддержка муниципальных программ развития малого и среднего предпринимательства</t>
  </si>
  <si>
    <t>01.01.2016-31.12.2017</t>
  </si>
  <si>
    <t xml:space="preserve">1.4.1. Предоставление субсидий на поддержку субъектов малого и среднего предпринимательства, осуществляющих деятельность в области ремесел, народных художественных промыслов </t>
  </si>
  <si>
    <t>1.4.2. Предоставление грантов начинающим предпринимателям на создание собственного бизнеса</t>
  </si>
  <si>
    <t>1.4.3. Предоставление субсидий субъектам малого и среднего предпринимательства на возмещение части затрат по приобретению имущества</t>
  </si>
  <si>
    <t>1.4.4. Предоставление субсидий субъектам малого и среднего предпринимательства на возмещение затрат, связанных с участием в выставочно-ярмарочных мероприятиях, включая форумы</t>
  </si>
  <si>
    <t xml:space="preserve">1.4.5. Предоставление субсидий субъектам малого и среднего предпринимательства на возмещение страховых платежей по договорам страхования </t>
  </si>
  <si>
    <t>1.4.6. Предоставление субсидий субъектам малого и среднего предпринимательства на возмещение части затрат по подготовке кадров</t>
  </si>
  <si>
    <t>1.4.7. Предоставление субсидий субъектам малого и среднего предпринимательства на возмещение части затрат для уплаты авансового платежа при заключении договора лизинга</t>
  </si>
  <si>
    <t>1.4.8. Предоставление субсидий субъектам малого и среднего предпринимательства на возмещение части затрат, связанных с уплатой лизинговых платежей по договорам лизинга</t>
  </si>
  <si>
    <t>1.4.9. Предоставление субсидий субъектам малого и среднего предпринимательства на возмещение части затрат, связанных с уплатой процентов по кредитам, привлеченным в российских кредитных организациях</t>
  </si>
  <si>
    <t>1.4.10. Предоставление субсидий на возмещение части затрат субъектов малого и среднего предпринимательства, связанных с реализацией энергосберегающих мероприятий, включая затраты на приобретение и внедрение энергоэффективных технологий, оборудования и материалов</t>
  </si>
  <si>
    <t>1.4.11. Предоставление субсидий субъектам малого и среднего предпринимательства на технологическое присоединение к объектам электросетевого хозяйства</t>
  </si>
  <si>
    <t>1.4.12. Предоставление субсидий по возмещению части затрат на аренду помещений субъектам малого и среднего предпринимательства, оказывающим населению услуги в сферах социального, бытового обслуживания, медицинских и персональных услуг</t>
  </si>
  <si>
    <t>1.4.13. Предоставление субсидий по возмещению части стоимости коммунальных услуг субъектам малого и среднего предпринимательства, оказывающим населению услуги в сферах социального, бытового обслуживания,  медицинских и персональных услуг</t>
  </si>
  <si>
    <t>1.5.Создание объектов инфраструктуры поддержки малого и среднего предпринимательства (разработка проектной документации, бизнес-инкубатор в г. Нарьян-Маре)</t>
  </si>
  <si>
    <t>-</t>
  </si>
  <si>
    <t>1.6. Субсидия в виде имущественного взноса в целях обеспечения деятельности унитарной некоммерческой организации «Фонд по привлечению инвестиций 
и развитию предпринимательства Ненецкого автономного округа»</t>
  </si>
  <si>
    <t>1.7. Мероприятия, направленные на повышение престижа предпринимательской деятельности среди населения Ненецкого автономоного округа и развитие конкуренции</t>
  </si>
  <si>
    <t>всего, в том числе</t>
  </si>
  <si>
    <t>1.7.1. Публикация информационных материалов о мерах государственной поддержки малого и среднего бизнеса в регионе</t>
  </si>
  <si>
    <t>1.7.2. Приобретение сувенирной продукции для организации и проведения «круглых столов», тематических конференций, включая конференцию, посвященную Дню предпринимателя, с привлечением выпускников образовательных учреждений и представителей бизнес-сообщества</t>
  </si>
  <si>
    <t>1.7.3. Проведение тренингов для предпринимателей Ненецкого автономного округа</t>
  </si>
  <si>
    <t>Сроки начала реализации мероприятия</t>
  </si>
  <si>
    <t>1.1.10.</t>
  </si>
  <si>
    <t>Обеспечение условий реализации приоритетных проектов развития терриорий Ненецкого автономного округа</t>
  </si>
  <si>
    <t>Повышение качества жизни населения и создание условий для развития малого и среднего предпринимательства  в Ненецком автономном округе
обеспечение условий для развития инфраструктуры населенных пунктов Ненецкого автономного округа, привлечение инвестиций в экономику региона</t>
  </si>
  <si>
    <t xml:space="preserve">к приказу Департамента финансов, экономики и </t>
  </si>
  <si>
    <t>имущества Ненецкого автономного округа</t>
  </si>
  <si>
    <t xml:space="preserve">Ненецкого автономного округа «Развитие </t>
  </si>
  <si>
    <t xml:space="preserve">предпринимательской деятельности </t>
  </si>
  <si>
    <t>».</t>
  </si>
  <si>
    <t>«</t>
  </si>
  <si>
    <t>Местные бюджеты</t>
  </si>
  <si>
    <t>01.06.2015-31.12.2015</t>
  </si>
  <si>
    <t>1.3. Предоставление субсидий на поддержку субъектов малого и среднего предпринимательства на возмещение части затрат, связанных с осуществлением предпринимательской деятельности</t>
  </si>
  <si>
    <t>Предоставление субсидий на поддержку субъектов малого и среднего предпринимательства на возмещение части затрат, связанных с осуществлением предпринимательской деятельности</t>
  </si>
  <si>
    <t>1.1.11.</t>
  </si>
  <si>
    <t>1.1.12.</t>
  </si>
  <si>
    <t>1.1.13.</t>
  </si>
  <si>
    <t>1.1.14.</t>
  </si>
  <si>
    <t>1.2.5.</t>
  </si>
  <si>
    <t>Департамент строительства, жилищно-коммунального хозяйства, энергетики и транспорта  Ненецкого автономного округа, КУ НАО "Централизованный стройзаказчик"</t>
  </si>
  <si>
    <t xml:space="preserve"> Разработка проектной документации в целях дальнейшего строительства бизнес-инкубатора 
в г. Нарьян-Маре
</t>
  </si>
  <si>
    <t>1.4.2.</t>
  </si>
  <si>
    <t>2.</t>
  </si>
  <si>
    <t>2.1.3.</t>
  </si>
  <si>
    <t>Предоставление грантов молодым предпринимателям на создание и развитие бизнеса путем отбора перспективных предпринимательских идей</t>
  </si>
  <si>
    <t>Организация бизнес школы в целях отбора перспективных предпринимательских идей</t>
  </si>
  <si>
    <t>Департамент образования, культуры и спорта Ненецкого автономного округа</t>
  </si>
  <si>
    <t>01.01.2015-31.12.2015</t>
  </si>
  <si>
    <t>2.1. Предоставление грантов молодым предпринимателям на создание и развитие бизнеса путем отбора перспективных предпринимательских идей</t>
  </si>
  <si>
    <t>2.2. Организация бизнес школы в целях отбора перспективных предпринимательских идей</t>
  </si>
  <si>
    <t>2.3. Реализация мероприятий, направленных на популяризацию предпринимательской деятельности среди молодежи Ненецкого автономного округа</t>
  </si>
  <si>
    <t>2.3.5. Организация участия граждан в возрасте до 30 лет во Всероссийских форумах, семинарах для молодых предпринимателей</t>
  </si>
  <si>
    <t>2.3.3. Отбор молодых людей, имеющих способности к занятию предпринимательской деятельности;проведение образовательных программ</t>
  </si>
  <si>
    <t>2.3.2. Актуализация регионального портала «Молодой предприниматель НАО»</t>
  </si>
  <si>
    <t>2.3.1. Проведение регионального этапа конкурса «Молодой предприниматель»</t>
  </si>
  <si>
    <t>1.3.2. Возмещение части затрат, связанных с понесенными затратами на модернизацию производства (основных средств)</t>
  </si>
  <si>
    <t>1.3.3. Возмещение части затрат по подготовке, переподготовке и  повышению квалификации кадров и обучения персонала субъектов малого и среднего предпринимательства</t>
  </si>
  <si>
    <t>1.3.4. Возмещение части затрат на аренду помещений субъектам малого и среднего предпринимательства, оказывающим населению услуги в сферах социального, бытового обслуживания, медицинских и персональных услуг</t>
  </si>
  <si>
    <t>1.3.5. Возмещение части затрат по оплате коммунальных услуг субъектам малого и среднего предпринимательства, оказывающим населению услуги в сферах социального, бытового обслуживания, медицинских и персональных услуг(кроме прочих персональных услуг)</t>
  </si>
  <si>
    <t>2.3.4. Популяризация предпринимательской деятельности, создание предпринимательской среды</t>
  </si>
  <si>
    <t>Государственная программа Ненецкого автономного округа «Развитие предпринимательской деятельности в Ненецком автономном округе»</t>
  </si>
  <si>
    <t>Подпрограмма 1 «Развитие малого и среднего предпринимательства в Ненецком автономном округе»</t>
  </si>
  <si>
    <t>Подпрограмма 2 «Развитие молодежного предпринимательства в Ненецком автономном округе»</t>
  </si>
  <si>
    <t>2.3.6. Организация и проведение итогового мероприятия программы «Ты-предприниматель»</t>
  </si>
  <si>
    <t xml:space="preserve">детализированного перечня  реализации </t>
  </si>
  <si>
    <t xml:space="preserve">мероприятий государственной программы </t>
  </si>
  <si>
    <t xml:space="preserve">от 01.07.2015  № 18-о «Об утверждении </t>
  </si>
  <si>
    <t>1.3.1. Возмещение части затрат, связанных с приобретением сырья и материалов субъектами малого и среднего предпринимательства, осуществляющими деятельность в области народных (традиционных) промыслов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</si>
</sst>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0" xfId="0" applyNumberFormat="1" applyFont="1" applyAlignment="1">
      <alignment vertical="center" wrapText="1"/>
    </xf>
    <xf numFmtId="165" fontId="1" fillId="0" borderId="1" xfId="0" applyNumberFormat="1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left" vertical="center" wrapText="1"/>
    </xf>
    <xf numFmtId="165" fontId="1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165" fontId="1" fillId="0" borderId="0" xfId="0" applyNumberFormat="1" applyFont="1" applyFill="1" applyBorder="1" applyAlignment="1">
      <alignment horizontal="left" vertical="center" wrapText="1"/>
    </xf>
    <xf numFmtId="165" fontId="3" fillId="0" borderId="0" xfId="0" applyNumberFormat="1" applyFont="1" applyFill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/>
    <xf numFmtId="49" fontId="8" fillId="0" borderId="1" xfId="0" applyNumberFormat="1" applyFont="1" applyFill="1" applyBorder="1" applyAlignment="1">
      <alignment horizontal="center" vertical="center" textRotation="90" wrapText="1"/>
    </xf>
    <xf numFmtId="165" fontId="8" fillId="0" borderId="1" xfId="0" applyNumberFormat="1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textRotation="90" wrapText="1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4" fontId="8" fillId="2" borderId="1" xfId="0" applyNumberFormat="1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vertical="center" wrapText="1" shrinkToFit="1"/>
    </xf>
    <xf numFmtId="4" fontId="8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/>
    </xf>
    <xf numFmtId="2" fontId="11" fillId="2" borderId="1" xfId="0" applyNumberFormat="1" applyFont="1" applyFill="1" applyBorder="1" applyAlignment="1">
      <alignment vertical="center" wrapText="1"/>
    </xf>
    <xf numFmtId="165" fontId="11" fillId="2" borderId="1" xfId="0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left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left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justify" vertical="center" wrapText="1"/>
    </xf>
    <xf numFmtId="4" fontId="16" fillId="0" borderId="1" xfId="0" applyNumberFormat="1" applyFont="1" applyBorder="1" applyAlignment="1">
      <alignment horizontal="center" vertical="center"/>
    </xf>
    <xf numFmtId="165" fontId="18" fillId="2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justify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vertical="center"/>
    </xf>
    <xf numFmtId="4" fontId="9" fillId="2" borderId="1" xfId="0" applyNumberFormat="1" applyFont="1" applyFill="1" applyBorder="1" applyAlignment="1">
      <alignment horizontal="center"/>
    </xf>
    <xf numFmtId="4" fontId="9" fillId="0" borderId="1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vertical="center"/>
    </xf>
    <xf numFmtId="4" fontId="9" fillId="0" borderId="1" xfId="0" applyNumberFormat="1" applyFont="1" applyBorder="1" applyAlignment="1">
      <alignment horizontal="center" vertical="center"/>
    </xf>
    <xf numFmtId="165" fontId="0" fillId="0" borderId="0" xfId="0" applyNumberFormat="1"/>
    <xf numFmtId="0" fontId="7" fillId="0" borderId="0" xfId="0" applyFont="1" applyAlignment="1">
      <alignment horizontal="right" vertical="center" wrapText="1"/>
    </xf>
    <xf numFmtId="4" fontId="9" fillId="0" borderId="1" xfId="0" applyNumberFormat="1" applyFont="1" applyBorder="1" applyAlignment="1">
      <alignment horizontal="left" vertical="center"/>
    </xf>
    <xf numFmtId="4" fontId="9" fillId="0" borderId="1" xfId="0" applyNumberFormat="1" applyFont="1" applyBorder="1" applyAlignment="1">
      <alignment horizontal="left" vertical="center" wrapText="1"/>
    </xf>
    <xf numFmtId="0" fontId="20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20" fillId="0" borderId="0" xfId="0" applyFont="1" applyBorder="1"/>
    <xf numFmtId="0" fontId="20" fillId="0" borderId="2" xfId="0" applyFont="1" applyBorder="1"/>
    <xf numFmtId="165" fontId="1" fillId="0" borderId="6" xfId="0" applyNumberFormat="1" applyFont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0" borderId="0" xfId="0" applyFont="1" applyAlignment="1"/>
    <xf numFmtId="4" fontId="9" fillId="0" borderId="1" xfId="0" applyNumberFormat="1" applyFont="1" applyBorder="1" applyAlignment="1">
      <alignment horizontal="left" vertical="center"/>
    </xf>
    <xf numFmtId="4" fontId="8" fillId="2" borderId="1" xfId="0" applyNumberFormat="1" applyFont="1" applyFill="1" applyBorder="1" applyAlignment="1">
      <alignment horizontal="left" vertical="center"/>
    </xf>
    <xf numFmtId="4" fontId="18" fillId="2" borderId="1" xfId="0" applyNumberFormat="1" applyFont="1" applyFill="1" applyBorder="1" applyAlignment="1">
      <alignment horizontal="left" vertical="center" wrapText="1"/>
    </xf>
    <xf numFmtId="4" fontId="19" fillId="0" borderId="1" xfId="0" applyNumberFormat="1" applyFont="1" applyBorder="1" applyAlignment="1">
      <alignment horizontal="left" vertical="center" wrapText="1"/>
    </xf>
    <xf numFmtId="4" fontId="16" fillId="2" borderId="1" xfId="0" applyNumberFormat="1" applyFont="1" applyFill="1" applyBorder="1" applyAlignment="1">
      <alignment horizontal="left" vertical="center"/>
    </xf>
    <xf numFmtId="4" fontId="16" fillId="0" borderId="1" xfId="0" applyNumberFormat="1" applyFont="1" applyBorder="1" applyAlignment="1">
      <alignment horizontal="left" vertical="center"/>
    </xf>
    <xf numFmtId="4" fontId="9" fillId="0" borderId="1" xfId="0" applyNumberFormat="1" applyFont="1" applyBorder="1" applyAlignment="1">
      <alignment horizontal="left" vertical="center" wrapText="1"/>
    </xf>
    <xf numFmtId="4" fontId="16" fillId="0" borderId="3" xfId="0" applyNumberFormat="1" applyFont="1" applyBorder="1" applyAlignment="1">
      <alignment horizontal="left" vertical="center" wrapText="1"/>
    </xf>
    <xf numFmtId="4" fontId="16" fillId="0" borderId="4" xfId="0" applyNumberFormat="1" applyFont="1" applyBorder="1" applyAlignment="1">
      <alignment horizontal="left" vertical="center" wrapText="1"/>
    </xf>
    <xf numFmtId="4" fontId="16" fillId="0" borderId="5" xfId="0" applyNumberFormat="1" applyFont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left" vertical="center" wrapText="1"/>
    </xf>
    <xf numFmtId="4" fontId="16" fillId="0" borderId="1" xfId="0" applyNumberFormat="1" applyFont="1" applyFill="1" applyBorder="1" applyAlignment="1">
      <alignment horizontal="left" vertical="center"/>
    </xf>
    <xf numFmtId="4" fontId="16" fillId="2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left" vertical="center" wrapText="1"/>
    </xf>
    <xf numFmtId="4" fontId="10" fillId="0" borderId="4" xfId="0" applyNumberFormat="1" applyFont="1" applyBorder="1" applyAlignment="1">
      <alignment horizontal="left" vertical="center" wrapText="1"/>
    </xf>
    <xf numFmtId="4" fontId="10" fillId="0" borderId="5" xfId="0" applyNumberFormat="1" applyFont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4" fontId="10" fillId="2" borderId="3" xfId="0" applyNumberFormat="1" applyFont="1" applyFill="1" applyBorder="1" applyAlignment="1">
      <alignment horizontal="left" vertical="center" wrapText="1"/>
    </xf>
    <xf numFmtId="4" fontId="10" fillId="2" borderId="4" xfId="0" applyNumberFormat="1" applyFont="1" applyFill="1" applyBorder="1" applyAlignment="1">
      <alignment horizontal="left" vertical="center" wrapText="1"/>
    </xf>
    <xf numFmtId="4" fontId="10" fillId="2" borderId="5" xfId="0" applyNumberFormat="1" applyFont="1" applyFill="1" applyBorder="1" applyAlignment="1">
      <alignment horizontal="left" vertical="center" wrapText="1"/>
    </xf>
    <xf numFmtId="4" fontId="13" fillId="0" borderId="3" xfId="0" applyNumberFormat="1" applyFont="1" applyFill="1" applyBorder="1" applyAlignment="1">
      <alignment horizontal="left" vertical="center" wrapText="1"/>
    </xf>
    <xf numFmtId="4" fontId="13" fillId="0" borderId="4" xfId="0" applyNumberFormat="1" applyFont="1" applyFill="1" applyBorder="1" applyAlignment="1">
      <alignment horizontal="left" vertical="center" wrapText="1"/>
    </xf>
    <xf numFmtId="4" fontId="13" fillId="0" borderId="5" xfId="0" applyNumberFormat="1" applyFont="1" applyFill="1" applyBorder="1" applyAlignment="1">
      <alignment horizontal="left" vertical="center" wrapText="1"/>
    </xf>
    <xf numFmtId="4" fontId="8" fillId="2" borderId="3" xfId="0" applyNumberFormat="1" applyFont="1" applyFill="1" applyBorder="1" applyAlignment="1">
      <alignment horizontal="left" vertical="center" wrapText="1"/>
    </xf>
    <xf numFmtId="4" fontId="8" fillId="2" borderId="4" xfId="0" applyNumberFormat="1" applyFont="1" applyFill="1" applyBorder="1" applyAlignment="1">
      <alignment horizontal="left" vertical="center" wrapText="1"/>
    </xf>
    <xf numFmtId="4" fontId="8" fillId="2" borderId="5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2"/>
  <sheetViews>
    <sheetView tabSelected="1" view="pageBreakPreview" topLeftCell="A4" zoomScale="84" zoomScaleNormal="100" zoomScaleSheetLayoutView="84" workbookViewId="0">
      <selection activeCell="O156" sqref="O156"/>
    </sheetView>
  </sheetViews>
  <sheetFormatPr defaultRowHeight="12.75" x14ac:dyDescent="0.25"/>
  <cols>
    <col min="1" max="1" width="10" style="17" customWidth="1"/>
    <col min="2" max="2" width="21" style="1" customWidth="1"/>
    <col min="3" max="3" width="19.42578125" style="17" customWidth="1"/>
    <col min="4" max="4" width="10.140625" style="1" customWidth="1"/>
    <col min="5" max="5" width="10.28515625" style="1" customWidth="1"/>
    <col min="6" max="6" width="15.7109375" style="2" customWidth="1"/>
    <col min="7" max="7" width="9.140625" style="1"/>
    <col min="8" max="8" width="9.140625" style="1" customWidth="1"/>
    <col min="9" max="11" width="9.140625" style="1"/>
    <col min="12" max="12" width="27.85546875" style="1" customWidth="1"/>
    <col min="13" max="13" width="9.140625" style="1"/>
    <col min="14" max="14" width="18.85546875" style="1" customWidth="1"/>
    <col min="15" max="16384" width="9.140625" style="1"/>
  </cols>
  <sheetData>
    <row r="1" spans="1:19" ht="5.25" customHeight="1" x14ac:dyDescent="0.25"/>
    <row r="2" spans="1:19" ht="13.5" customHeight="1" x14ac:dyDescent="0.25"/>
    <row r="3" spans="1:19" ht="18.75" x14ac:dyDescent="0.25">
      <c r="A3" s="29" t="s">
        <v>159</v>
      </c>
      <c r="B3" s="111" t="s">
        <v>84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</row>
    <row r="4" spans="1:19" x14ac:dyDescent="0.25">
      <c r="B4" s="111" t="s">
        <v>83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</row>
    <row r="5" spans="1:19" x14ac:dyDescent="0.25">
      <c r="B5" s="111" t="s">
        <v>11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19" x14ac:dyDescent="0.25">
      <c r="B6" s="109"/>
      <c r="C6" s="109"/>
      <c r="D6" s="17"/>
      <c r="E6" s="17"/>
    </row>
    <row r="7" spans="1:19" ht="15.75" customHeight="1" x14ac:dyDescent="0.25">
      <c r="A7" s="108" t="s">
        <v>0</v>
      </c>
      <c r="B7" s="110" t="s">
        <v>12</v>
      </c>
      <c r="C7" s="110" t="s">
        <v>13</v>
      </c>
      <c r="D7" s="110" t="s">
        <v>14</v>
      </c>
      <c r="E7" s="112" t="s">
        <v>15</v>
      </c>
      <c r="F7" s="113" t="s">
        <v>16</v>
      </c>
      <c r="G7" s="110" t="s">
        <v>17</v>
      </c>
      <c r="H7" s="110"/>
      <c r="I7" s="110"/>
      <c r="J7" s="110"/>
      <c r="K7" s="110"/>
      <c r="L7" s="114" t="s">
        <v>18</v>
      </c>
    </row>
    <row r="8" spans="1:19" ht="77.25" customHeight="1" x14ac:dyDescent="0.25">
      <c r="A8" s="108"/>
      <c r="B8" s="110"/>
      <c r="C8" s="110"/>
      <c r="D8" s="110"/>
      <c r="E8" s="112"/>
      <c r="F8" s="113"/>
      <c r="G8" s="3" t="s">
        <v>19</v>
      </c>
      <c r="H8" s="16">
        <v>2014</v>
      </c>
      <c r="I8" s="18" t="s">
        <v>20</v>
      </c>
      <c r="J8" s="18" t="s">
        <v>21</v>
      </c>
      <c r="K8" s="3">
        <v>2017</v>
      </c>
      <c r="L8" s="114"/>
    </row>
    <row r="9" spans="1:19" x14ac:dyDescent="0.25">
      <c r="A9" s="15">
        <v>1</v>
      </c>
      <c r="B9" s="4" t="s">
        <v>22</v>
      </c>
      <c r="C9" s="4" t="s">
        <v>23</v>
      </c>
      <c r="D9" s="4" t="s">
        <v>24</v>
      </c>
      <c r="E9" s="4" t="s">
        <v>25</v>
      </c>
      <c r="F9" s="5" t="s">
        <v>26</v>
      </c>
      <c r="G9" s="5" t="s">
        <v>27</v>
      </c>
      <c r="H9" s="5" t="s">
        <v>28</v>
      </c>
      <c r="I9" s="5" t="s">
        <v>29</v>
      </c>
      <c r="J9" s="5" t="s">
        <v>30</v>
      </c>
      <c r="K9" s="5" t="s">
        <v>31</v>
      </c>
      <c r="L9" s="5" t="s">
        <v>32</v>
      </c>
    </row>
    <row r="10" spans="1:19" ht="22.5" customHeight="1" x14ac:dyDescent="0.25">
      <c r="A10" s="120"/>
      <c r="B10" s="123" t="s">
        <v>100</v>
      </c>
      <c r="C10" s="123" t="s">
        <v>43</v>
      </c>
      <c r="D10" s="123" t="s">
        <v>33</v>
      </c>
      <c r="E10" s="123" t="s">
        <v>34</v>
      </c>
      <c r="F10" s="12" t="s">
        <v>19</v>
      </c>
      <c r="G10" s="26">
        <f>G16+G142</f>
        <v>151380.59999999998</v>
      </c>
      <c r="H10" s="26">
        <f>H16+H142</f>
        <v>7644.4</v>
      </c>
      <c r="I10" s="26">
        <f>I16+I142</f>
        <v>28143.599999999995</v>
      </c>
      <c r="J10" s="26">
        <f>J16+J142</f>
        <v>58250.7</v>
      </c>
      <c r="K10" s="26">
        <f>K16+K142</f>
        <v>57341.9</v>
      </c>
      <c r="L10" s="126"/>
      <c r="M10" s="27">
        <f>K10+J10+I10+H10</f>
        <v>151380.6</v>
      </c>
      <c r="N10" s="27">
        <f>M10-7644.4</f>
        <v>143736.20000000001</v>
      </c>
    </row>
    <row r="11" spans="1:19" ht="15" customHeight="1" x14ac:dyDescent="0.25">
      <c r="A11" s="121"/>
      <c r="B11" s="124"/>
      <c r="C11" s="124"/>
      <c r="D11" s="124"/>
      <c r="E11" s="124"/>
      <c r="F11" s="12" t="s">
        <v>35</v>
      </c>
      <c r="G11" s="26"/>
      <c r="H11" s="26"/>
      <c r="I11" s="26"/>
      <c r="J11" s="26"/>
      <c r="K11" s="26"/>
      <c r="L11" s="127"/>
    </row>
    <row r="12" spans="1:19" ht="28.5" customHeight="1" x14ac:dyDescent="0.25">
      <c r="A12" s="121"/>
      <c r="B12" s="124"/>
      <c r="C12" s="124"/>
      <c r="D12" s="124"/>
      <c r="E12" s="124"/>
      <c r="F12" s="13" t="s">
        <v>36</v>
      </c>
      <c r="G12" s="26">
        <f>G18</f>
        <v>5164.1000000000004</v>
      </c>
      <c r="H12" s="26">
        <f t="shared" ref="H12:K12" si="0">H18</f>
        <v>5164.1000000000004</v>
      </c>
      <c r="I12" s="26">
        <f t="shared" si="0"/>
        <v>0</v>
      </c>
      <c r="J12" s="26">
        <f t="shared" si="0"/>
        <v>0</v>
      </c>
      <c r="K12" s="26">
        <f t="shared" si="0"/>
        <v>0</v>
      </c>
      <c r="L12" s="127"/>
    </row>
    <row r="13" spans="1:19" ht="24.75" customHeight="1" x14ac:dyDescent="0.25">
      <c r="A13" s="121"/>
      <c r="B13" s="124"/>
      <c r="C13" s="124"/>
      <c r="D13" s="124"/>
      <c r="E13" s="124"/>
      <c r="F13" s="14" t="s">
        <v>37</v>
      </c>
      <c r="G13" s="26">
        <f>G19+G145</f>
        <v>114086.5</v>
      </c>
      <c r="H13" s="26">
        <f>H19+H145</f>
        <v>2480.3000000000002</v>
      </c>
      <c r="I13" s="26">
        <f>I19+I145</f>
        <v>28143.599999999995</v>
      </c>
      <c r="J13" s="26">
        <f>J19+J145</f>
        <v>42185.7</v>
      </c>
      <c r="K13" s="26">
        <f>K19+K145</f>
        <v>41276.9</v>
      </c>
      <c r="L13" s="127"/>
      <c r="M13" s="27">
        <f>K13+J13+I13+H13</f>
        <v>114086.5</v>
      </c>
      <c r="N13" s="27"/>
    </row>
    <row r="14" spans="1:19" ht="29.25" customHeight="1" x14ac:dyDescent="0.25">
      <c r="A14" s="122"/>
      <c r="B14" s="125"/>
      <c r="C14" s="125"/>
      <c r="D14" s="125"/>
      <c r="E14" s="125"/>
      <c r="F14" s="12" t="s">
        <v>38</v>
      </c>
      <c r="G14" s="26">
        <f>H14+I14+J14+K14</f>
        <v>32130</v>
      </c>
      <c r="H14" s="26">
        <v>0</v>
      </c>
      <c r="I14" s="26">
        <v>0</v>
      </c>
      <c r="J14" s="26">
        <v>16065</v>
      </c>
      <c r="K14" s="26">
        <v>16065</v>
      </c>
      <c r="L14" s="128"/>
    </row>
    <row r="15" spans="1:19" ht="16.5" customHeight="1" x14ac:dyDescent="0.25">
      <c r="A15" s="116" t="s">
        <v>39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8"/>
      <c r="N15" s="8"/>
    </row>
    <row r="16" spans="1:19" ht="27" customHeight="1" x14ac:dyDescent="0.25">
      <c r="A16" s="108" t="s">
        <v>1</v>
      </c>
      <c r="B16" s="108" t="s">
        <v>40</v>
      </c>
      <c r="C16" s="110" t="s">
        <v>103</v>
      </c>
      <c r="D16" s="108" t="s">
        <v>33</v>
      </c>
      <c r="E16" s="108" t="s">
        <v>34</v>
      </c>
      <c r="F16" s="6" t="s">
        <v>19</v>
      </c>
      <c r="G16" s="10">
        <f>G93+G98+G103+G108+G120+G125+G131+G136+G113</f>
        <v>144685.29999999999</v>
      </c>
      <c r="H16" s="10">
        <f>H93+H98+H103+H108+H120+H125+H131+H136+H113</f>
        <v>7644.4</v>
      </c>
      <c r="I16" s="10">
        <f t="shared" ref="I16:K16" si="1">I93+I98+I103+I108+I120+I125+I131+I136+I113</f>
        <v>25941.999999999996</v>
      </c>
      <c r="J16" s="10">
        <f>J93+J98+J103+J108+J120+J125+J131+J136+J113</f>
        <v>55952.6</v>
      </c>
      <c r="K16" s="10">
        <f t="shared" si="1"/>
        <v>55146.3</v>
      </c>
      <c r="L16" s="105"/>
      <c r="M16" s="8">
        <f>K16+J16+I16+H16</f>
        <v>144685.29999999999</v>
      </c>
      <c r="N16" s="21"/>
      <c r="O16" s="22"/>
      <c r="P16" s="22"/>
      <c r="Q16" s="23"/>
      <c r="R16" s="23"/>
      <c r="S16" s="23"/>
    </row>
    <row r="17" spans="1:19" ht="17.25" customHeight="1" x14ac:dyDescent="0.25">
      <c r="A17" s="108"/>
      <c r="B17" s="108"/>
      <c r="C17" s="119"/>
      <c r="D17" s="108"/>
      <c r="E17" s="108"/>
      <c r="F17" s="6" t="s">
        <v>35</v>
      </c>
      <c r="G17" s="10"/>
      <c r="H17" s="10"/>
      <c r="I17" s="10"/>
      <c r="J17" s="10"/>
      <c r="K17" s="10"/>
      <c r="L17" s="106"/>
      <c r="N17" s="21"/>
      <c r="O17" s="23"/>
      <c r="P17" s="23"/>
      <c r="Q17" s="23"/>
      <c r="R17" s="23"/>
      <c r="S17" s="23"/>
    </row>
    <row r="18" spans="1:19" ht="24.75" customHeight="1" x14ac:dyDescent="0.25">
      <c r="A18" s="108"/>
      <c r="B18" s="108"/>
      <c r="C18" s="119"/>
      <c r="D18" s="108"/>
      <c r="E18" s="108"/>
      <c r="F18" s="9" t="s">
        <v>36</v>
      </c>
      <c r="G18" s="10">
        <f>G95+G100</f>
        <v>5164.1000000000004</v>
      </c>
      <c r="H18" s="10">
        <f>H95+H100</f>
        <v>5164.1000000000004</v>
      </c>
      <c r="I18" s="10">
        <f t="shared" ref="I18:K18" si="2">I95+I100</f>
        <v>0</v>
      </c>
      <c r="J18" s="10">
        <f t="shared" si="2"/>
        <v>0</v>
      </c>
      <c r="K18" s="10">
        <f t="shared" si="2"/>
        <v>0</v>
      </c>
      <c r="L18" s="106"/>
      <c r="N18" s="24"/>
      <c r="O18" s="22"/>
      <c r="P18" s="22"/>
      <c r="Q18" s="23"/>
      <c r="R18" s="23"/>
      <c r="S18" s="23"/>
    </row>
    <row r="19" spans="1:19" ht="24.75" customHeight="1" x14ac:dyDescent="0.25">
      <c r="A19" s="108"/>
      <c r="B19" s="108"/>
      <c r="C19" s="119"/>
      <c r="D19" s="108"/>
      <c r="E19" s="108"/>
      <c r="F19" s="11" t="s">
        <v>37</v>
      </c>
      <c r="G19" s="3">
        <f>G96+G101+G106+G111+G123+G128+G134+G139+G116</f>
        <v>107391.2</v>
      </c>
      <c r="H19" s="3">
        <f>H96+H101+H106+H111+H123+H128+H134+H139+H116</f>
        <v>2480.3000000000002</v>
      </c>
      <c r="I19" s="3">
        <f>I96+I101+I106+I111+I123+I128+I134+I139+I116</f>
        <v>25941.999999999996</v>
      </c>
      <c r="J19" s="3">
        <f>J96+J101+J106+J111+J123+J128+J134+J139+J116</f>
        <v>39887.599999999999</v>
      </c>
      <c r="K19" s="3">
        <f t="shared" ref="K19" si="3">K96+K101+K106+K111+K123+K128+K134+K139+K116</f>
        <v>39081.300000000003</v>
      </c>
      <c r="L19" s="106"/>
      <c r="M19" s="8">
        <f>H19+I19+J19+K19</f>
        <v>107391.2</v>
      </c>
      <c r="N19" s="25"/>
      <c r="O19" s="22"/>
      <c r="P19" s="22"/>
      <c r="Q19" s="23"/>
      <c r="R19" s="23"/>
      <c r="S19" s="23"/>
    </row>
    <row r="20" spans="1:19" ht="25.5" customHeight="1" x14ac:dyDescent="0.25">
      <c r="A20" s="108"/>
      <c r="B20" s="108"/>
      <c r="C20" s="119"/>
      <c r="D20" s="108"/>
      <c r="E20" s="108"/>
      <c r="F20" s="6" t="s">
        <v>160</v>
      </c>
      <c r="G20" s="20">
        <f>H20+I20+J20+K20</f>
        <v>32130</v>
      </c>
      <c r="H20" s="20">
        <v>0</v>
      </c>
      <c r="I20" s="20">
        <v>0</v>
      </c>
      <c r="J20" s="20">
        <v>16065</v>
      </c>
      <c r="K20" s="20">
        <v>16065</v>
      </c>
      <c r="L20" s="107"/>
      <c r="M20" s="8"/>
      <c r="N20" s="21"/>
      <c r="O20" s="23"/>
      <c r="P20" s="23"/>
      <c r="Q20" s="23"/>
      <c r="R20" s="23"/>
      <c r="S20" s="23"/>
    </row>
    <row r="21" spans="1:19" ht="17.25" customHeight="1" x14ac:dyDescent="0.25">
      <c r="A21" s="115" t="s">
        <v>41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</row>
    <row r="22" spans="1:19" ht="27" customHeight="1" x14ac:dyDescent="0.25">
      <c r="A22" s="108" t="s">
        <v>42</v>
      </c>
      <c r="B22" s="108" t="s">
        <v>5</v>
      </c>
      <c r="C22" s="108" t="s">
        <v>43</v>
      </c>
      <c r="D22" s="108" t="s">
        <v>33</v>
      </c>
      <c r="E22" s="108" t="s">
        <v>34</v>
      </c>
      <c r="F22" s="6" t="s">
        <v>19</v>
      </c>
      <c r="G22" s="10">
        <f>H22+I22+J22+K22</f>
        <v>0</v>
      </c>
      <c r="H22" s="10">
        <f>H24+H25+H26</f>
        <v>0</v>
      </c>
      <c r="I22" s="10">
        <f t="shared" ref="I22:K22" si="4">I24+I25+I26</f>
        <v>0</v>
      </c>
      <c r="J22" s="10">
        <f t="shared" si="4"/>
        <v>0</v>
      </c>
      <c r="K22" s="10">
        <f t="shared" si="4"/>
        <v>0</v>
      </c>
      <c r="L22" s="105" t="s">
        <v>44</v>
      </c>
    </row>
    <row r="23" spans="1:19" ht="17.25" customHeight="1" x14ac:dyDescent="0.25">
      <c r="A23" s="108"/>
      <c r="B23" s="108"/>
      <c r="C23" s="108"/>
      <c r="D23" s="108"/>
      <c r="E23" s="108"/>
      <c r="F23" s="6" t="s">
        <v>35</v>
      </c>
      <c r="G23" s="7"/>
      <c r="H23" s="7"/>
      <c r="I23" s="7"/>
      <c r="J23" s="7"/>
      <c r="K23" s="7"/>
      <c r="L23" s="106"/>
    </row>
    <row r="24" spans="1:19" ht="24.75" customHeight="1" x14ac:dyDescent="0.25">
      <c r="A24" s="108"/>
      <c r="B24" s="108"/>
      <c r="C24" s="108"/>
      <c r="D24" s="108"/>
      <c r="E24" s="108"/>
      <c r="F24" s="9" t="s">
        <v>36</v>
      </c>
      <c r="G24" s="10">
        <f>H24+I24+J24+K24</f>
        <v>0</v>
      </c>
      <c r="H24" s="10">
        <v>0</v>
      </c>
      <c r="I24" s="10">
        <v>0</v>
      </c>
      <c r="J24" s="10">
        <v>0</v>
      </c>
      <c r="K24" s="10">
        <v>0</v>
      </c>
      <c r="L24" s="106"/>
    </row>
    <row r="25" spans="1:19" ht="24.75" customHeight="1" x14ac:dyDescent="0.25">
      <c r="A25" s="108"/>
      <c r="B25" s="108"/>
      <c r="C25" s="108"/>
      <c r="D25" s="108"/>
      <c r="E25" s="108"/>
      <c r="F25" s="11" t="s">
        <v>37</v>
      </c>
      <c r="G25" s="10">
        <f t="shared" ref="G25:G26" si="5">H25+I25+J25+K25</f>
        <v>0</v>
      </c>
      <c r="H25" s="3">
        <v>0</v>
      </c>
      <c r="I25" s="3">
        <v>0</v>
      </c>
      <c r="J25" s="3">
        <v>0</v>
      </c>
      <c r="K25" s="3">
        <v>0</v>
      </c>
      <c r="L25" s="106"/>
    </row>
    <row r="26" spans="1:19" ht="83.25" customHeight="1" x14ac:dyDescent="0.25">
      <c r="A26" s="108"/>
      <c r="B26" s="108"/>
      <c r="C26" s="108"/>
      <c r="D26" s="108"/>
      <c r="E26" s="108"/>
      <c r="F26" s="6" t="s">
        <v>38</v>
      </c>
      <c r="G26" s="10">
        <f t="shared" si="5"/>
        <v>0</v>
      </c>
      <c r="H26" s="7">
        <v>0</v>
      </c>
      <c r="I26" s="7">
        <v>0</v>
      </c>
      <c r="J26" s="7">
        <v>0</v>
      </c>
      <c r="K26" s="7">
        <v>0</v>
      </c>
      <c r="L26" s="107"/>
    </row>
    <row r="27" spans="1:19" ht="27" customHeight="1" x14ac:dyDescent="0.25">
      <c r="A27" s="108" t="s">
        <v>45</v>
      </c>
      <c r="B27" s="108" t="s">
        <v>46</v>
      </c>
      <c r="C27" s="108" t="s">
        <v>43</v>
      </c>
      <c r="D27" s="108" t="s">
        <v>33</v>
      </c>
      <c r="E27" s="108" t="s">
        <v>34</v>
      </c>
      <c r="F27" s="6" t="s">
        <v>19</v>
      </c>
      <c r="G27" s="10">
        <f>H27+I27+J27+K27</f>
        <v>0</v>
      </c>
      <c r="H27" s="10">
        <f>H29+H30+H31</f>
        <v>0</v>
      </c>
      <c r="I27" s="10">
        <f t="shared" ref="I27:K27" si="6">I29+I30+I31</f>
        <v>0</v>
      </c>
      <c r="J27" s="10">
        <f t="shared" si="6"/>
        <v>0</v>
      </c>
      <c r="K27" s="10">
        <f t="shared" si="6"/>
        <v>0</v>
      </c>
      <c r="L27" s="105" t="s">
        <v>47</v>
      </c>
    </row>
    <row r="28" spans="1:19" ht="17.25" customHeight="1" x14ac:dyDescent="0.25">
      <c r="A28" s="108"/>
      <c r="B28" s="108"/>
      <c r="C28" s="108"/>
      <c r="D28" s="108"/>
      <c r="E28" s="108"/>
      <c r="F28" s="6" t="s">
        <v>35</v>
      </c>
      <c r="G28" s="7"/>
      <c r="H28" s="7"/>
      <c r="I28" s="7"/>
      <c r="J28" s="7"/>
      <c r="K28" s="7"/>
      <c r="L28" s="106"/>
    </row>
    <row r="29" spans="1:19" ht="24.75" customHeight="1" x14ac:dyDescent="0.25">
      <c r="A29" s="108"/>
      <c r="B29" s="108"/>
      <c r="C29" s="108"/>
      <c r="D29" s="108"/>
      <c r="E29" s="108"/>
      <c r="F29" s="9" t="s">
        <v>36</v>
      </c>
      <c r="G29" s="10">
        <f>H29+I29+J29+K29</f>
        <v>0</v>
      </c>
      <c r="H29" s="10">
        <v>0</v>
      </c>
      <c r="I29" s="10">
        <v>0</v>
      </c>
      <c r="J29" s="10">
        <v>0</v>
      </c>
      <c r="K29" s="10">
        <v>0</v>
      </c>
      <c r="L29" s="106"/>
    </row>
    <row r="30" spans="1:19" ht="24.75" customHeight="1" x14ac:dyDescent="0.25">
      <c r="A30" s="108"/>
      <c r="B30" s="108"/>
      <c r="C30" s="108"/>
      <c r="D30" s="108"/>
      <c r="E30" s="108"/>
      <c r="F30" s="11" t="s">
        <v>37</v>
      </c>
      <c r="G30" s="10">
        <f t="shared" ref="G30:G31" si="7">H30+I30+J30+K30</f>
        <v>0</v>
      </c>
      <c r="H30" s="3">
        <v>0</v>
      </c>
      <c r="I30" s="3">
        <v>0</v>
      </c>
      <c r="J30" s="3">
        <v>0</v>
      </c>
      <c r="K30" s="3">
        <v>0</v>
      </c>
      <c r="L30" s="106"/>
    </row>
    <row r="31" spans="1:19" ht="81" customHeight="1" x14ac:dyDescent="0.25">
      <c r="A31" s="108"/>
      <c r="B31" s="108"/>
      <c r="C31" s="108"/>
      <c r="D31" s="108"/>
      <c r="E31" s="108"/>
      <c r="F31" s="6" t="s">
        <v>38</v>
      </c>
      <c r="G31" s="10">
        <f t="shared" si="7"/>
        <v>0</v>
      </c>
      <c r="H31" s="7">
        <v>0</v>
      </c>
      <c r="I31" s="7">
        <v>0</v>
      </c>
      <c r="J31" s="7">
        <v>0</v>
      </c>
      <c r="K31" s="7">
        <v>0</v>
      </c>
      <c r="L31" s="107"/>
    </row>
    <row r="32" spans="1:19" ht="27" customHeight="1" x14ac:dyDescent="0.25">
      <c r="A32" s="108" t="s">
        <v>48</v>
      </c>
      <c r="B32" s="108" t="s">
        <v>8</v>
      </c>
      <c r="C32" s="108" t="s">
        <v>43</v>
      </c>
      <c r="D32" s="108" t="s">
        <v>33</v>
      </c>
      <c r="E32" s="108" t="s">
        <v>34</v>
      </c>
      <c r="F32" s="6" t="s">
        <v>19</v>
      </c>
      <c r="G32" s="10">
        <f>H32+I32+J32+K32</f>
        <v>0</v>
      </c>
      <c r="H32" s="10">
        <f>H34+H35+H36</f>
        <v>0</v>
      </c>
      <c r="I32" s="10">
        <f t="shared" ref="I32:K32" si="8">I34+I35+I36</f>
        <v>0</v>
      </c>
      <c r="J32" s="10">
        <f t="shared" si="8"/>
        <v>0</v>
      </c>
      <c r="K32" s="10">
        <f t="shared" si="8"/>
        <v>0</v>
      </c>
      <c r="L32" s="105" t="s">
        <v>49</v>
      </c>
    </row>
    <row r="33" spans="1:12" ht="17.25" customHeight="1" x14ac:dyDescent="0.25">
      <c r="A33" s="108"/>
      <c r="B33" s="108"/>
      <c r="C33" s="108"/>
      <c r="D33" s="108"/>
      <c r="E33" s="108"/>
      <c r="F33" s="6" t="s">
        <v>35</v>
      </c>
      <c r="G33" s="7"/>
      <c r="H33" s="7"/>
      <c r="I33" s="7"/>
      <c r="J33" s="7"/>
      <c r="K33" s="7"/>
      <c r="L33" s="106"/>
    </row>
    <row r="34" spans="1:12" ht="24.75" customHeight="1" x14ac:dyDescent="0.25">
      <c r="A34" s="108"/>
      <c r="B34" s="108"/>
      <c r="C34" s="108"/>
      <c r="D34" s="108"/>
      <c r="E34" s="108"/>
      <c r="F34" s="9" t="s">
        <v>36</v>
      </c>
      <c r="G34" s="10">
        <f>H34+I34+J34+K34</f>
        <v>0</v>
      </c>
      <c r="H34" s="10">
        <v>0</v>
      </c>
      <c r="I34" s="10">
        <v>0</v>
      </c>
      <c r="J34" s="10">
        <v>0</v>
      </c>
      <c r="K34" s="10">
        <v>0</v>
      </c>
      <c r="L34" s="106"/>
    </row>
    <row r="35" spans="1:12" ht="24.75" customHeight="1" x14ac:dyDescent="0.25">
      <c r="A35" s="108"/>
      <c r="B35" s="108"/>
      <c r="C35" s="108"/>
      <c r="D35" s="108"/>
      <c r="E35" s="108"/>
      <c r="F35" s="11" t="s">
        <v>37</v>
      </c>
      <c r="G35" s="10">
        <f t="shared" ref="G35:G36" si="9">H35+I35+J35+K35</f>
        <v>0</v>
      </c>
      <c r="H35" s="3">
        <v>0</v>
      </c>
      <c r="I35" s="3">
        <v>0</v>
      </c>
      <c r="J35" s="3">
        <v>0</v>
      </c>
      <c r="K35" s="3">
        <v>0</v>
      </c>
      <c r="L35" s="106"/>
    </row>
    <row r="36" spans="1:12" ht="24.75" customHeight="1" x14ac:dyDescent="0.25">
      <c r="A36" s="108"/>
      <c r="B36" s="108"/>
      <c r="C36" s="108"/>
      <c r="D36" s="108"/>
      <c r="E36" s="108"/>
      <c r="F36" s="6" t="s">
        <v>38</v>
      </c>
      <c r="G36" s="10">
        <f t="shared" si="9"/>
        <v>0</v>
      </c>
      <c r="H36" s="7">
        <v>0</v>
      </c>
      <c r="I36" s="7">
        <v>0</v>
      </c>
      <c r="J36" s="7">
        <v>0</v>
      </c>
      <c r="K36" s="7">
        <v>0</v>
      </c>
      <c r="L36" s="107"/>
    </row>
    <row r="37" spans="1:12" ht="27" customHeight="1" x14ac:dyDescent="0.25">
      <c r="A37" s="108" t="s">
        <v>50</v>
      </c>
      <c r="B37" s="108" t="s">
        <v>51</v>
      </c>
      <c r="C37" s="108" t="s">
        <v>43</v>
      </c>
      <c r="D37" s="108" t="s">
        <v>33</v>
      </c>
      <c r="E37" s="108" t="s">
        <v>34</v>
      </c>
      <c r="F37" s="6" t="s">
        <v>19</v>
      </c>
      <c r="G37" s="10">
        <f>H37+I37+J37+K37</f>
        <v>0</v>
      </c>
      <c r="H37" s="10">
        <f>H39+H40+H41</f>
        <v>0</v>
      </c>
      <c r="I37" s="10">
        <f t="shared" ref="I37:K37" si="10">I39+I40+I41</f>
        <v>0</v>
      </c>
      <c r="J37" s="10">
        <f t="shared" si="10"/>
        <v>0</v>
      </c>
      <c r="K37" s="10">
        <f t="shared" si="10"/>
        <v>0</v>
      </c>
      <c r="L37" s="105" t="s">
        <v>49</v>
      </c>
    </row>
    <row r="38" spans="1:12" ht="17.25" customHeight="1" x14ac:dyDescent="0.25">
      <c r="A38" s="108"/>
      <c r="B38" s="108"/>
      <c r="C38" s="108"/>
      <c r="D38" s="108"/>
      <c r="E38" s="108"/>
      <c r="F38" s="6" t="s">
        <v>35</v>
      </c>
      <c r="G38" s="7"/>
      <c r="H38" s="7"/>
      <c r="I38" s="7"/>
      <c r="J38" s="7"/>
      <c r="K38" s="7"/>
      <c r="L38" s="106"/>
    </row>
    <row r="39" spans="1:12" ht="24.75" customHeight="1" x14ac:dyDescent="0.25">
      <c r="A39" s="108"/>
      <c r="B39" s="108"/>
      <c r="C39" s="108"/>
      <c r="D39" s="108"/>
      <c r="E39" s="108"/>
      <c r="F39" s="9" t="s">
        <v>36</v>
      </c>
      <c r="G39" s="10">
        <f>H39+I39+J39+K39</f>
        <v>0</v>
      </c>
      <c r="H39" s="10">
        <v>0</v>
      </c>
      <c r="I39" s="10">
        <v>0</v>
      </c>
      <c r="J39" s="10">
        <v>0</v>
      </c>
      <c r="K39" s="10">
        <v>0</v>
      </c>
      <c r="L39" s="106"/>
    </row>
    <row r="40" spans="1:12" ht="24.75" customHeight="1" x14ac:dyDescent="0.25">
      <c r="A40" s="108"/>
      <c r="B40" s="108"/>
      <c r="C40" s="108"/>
      <c r="D40" s="108"/>
      <c r="E40" s="108"/>
      <c r="F40" s="11" t="s">
        <v>37</v>
      </c>
      <c r="G40" s="10">
        <f t="shared" ref="G40:G41" si="11">H40+I40+J40+K40</f>
        <v>0</v>
      </c>
      <c r="H40" s="3">
        <v>0</v>
      </c>
      <c r="I40" s="3">
        <v>0</v>
      </c>
      <c r="J40" s="3">
        <v>0</v>
      </c>
      <c r="K40" s="3">
        <v>0</v>
      </c>
      <c r="L40" s="106"/>
    </row>
    <row r="41" spans="1:12" ht="24.75" customHeight="1" x14ac:dyDescent="0.25">
      <c r="A41" s="108"/>
      <c r="B41" s="108"/>
      <c r="C41" s="108"/>
      <c r="D41" s="108"/>
      <c r="E41" s="108"/>
      <c r="F41" s="6" t="s">
        <v>38</v>
      </c>
      <c r="G41" s="10">
        <f t="shared" si="11"/>
        <v>0</v>
      </c>
      <c r="H41" s="7">
        <v>0</v>
      </c>
      <c r="I41" s="7">
        <v>0</v>
      </c>
      <c r="J41" s="7">
        <v>0</v>
      </c>
      <c r="K41" s="7">
        <v>0</v>
      </c>
      <c r="L41" s="107"/>
    </row>
    <row r="42" spans="1:12" ht="27" customHeight="1" x14ac:dyDescent="0.25">
      <c r="A42" s="108" t="s">
        <v>52</v>
      </c>
      <c r="B42" s="108" t="s">
        <v>53</v>
      </c>
      <c r="C42" s="108" t="s">
        <v>43</v>
      </c>
      <c r="D42" s="108" t="s">
        <v>33</v>
      </c>
      <c r="E42" s="108" t="s">
        <v>34</v>
      </c>
      <c r="F42" s="6" t="s">
        <v>19</v>
      </c>
      <c r="G42" s="10">
        <f>H42+I42+J42+K42</f>
        <v>0</v>
      </c>
      <c r="H42" s="10">
        <f>H44+H45+H46</f>
        <v>0</v>
      </c>
      <c r="I42" s="10">
        <f t="shared" ref="I42:K42" si="12">I44+I45+I46</f>
        <v>0</v>
      </c>
      <c r="J42" s="10">
        <f t="shared" si="12"/>
        <v>0</v>
      </c>
      <c r="K42" s="10">
        <f t="shared" si="12"/>
        <v>0</v>
      </c>
      <c r="L42" s="105" t="s">
        <v>54</v>
      </c>
    </row>
    <row r="43" spans="1:12" ht="17.25" customHeight="1" x14ac:dyDescent="0.25">
      <c r="A43" s="108"/>
      <c r="B43" s="108"/>
      <c r="C43" s="108"/>
      <c r="D43" s="108"/>
      <c r="E43" s="108"/>
      <c r="F43" s="6" t="s">
        <v>35</v>
      </c>
      <c r="G43" s="7"/>
      <c r="H43" s="7"/>
      <c r="I43" s="7"/>
      <c r="J43" s="7"/>
      <c r="K43" s="7"/>
      <c r="L43" s="106"/>
    </row>
    <row r="44" spans="1:12" ht="24.75" customHeight="1" x14ac:dyDescent="0.25">
      <c r="A44" s="108"/>
      <c r="B44" s="108"/>
      <c r="C44" s="108"/>
      <c r="D44" s="108"/>
      <c r="E44" s="108"/>
      <c r="F44" s="9" t="s">
        <v>36</v>
      </c>
      <c r="G44" s="10">
        <f>H44+I44+J44+K44</f>
        <v>0</v>
      </c>
      <c r="H44" s="10">
        <v>0</v>
      </c>
      <c r="I44" s="10">
        <v>0</v>
      </c>
      <c r="J44" s="10">
        <v>0</v>
      </c>
      <c r="K44" s="10">
        <v>0</v>
      </c>
      <c r="L44" s="106"/>
    </row>
    <row r="45" spans="1:12" ht="24.75" customHeight="1" x14ac:dyDescent="0.25">
      <c r="A45" s="108"/>
      <c r="B45" s="108"/>
      <c r="C45" s="108"/>
      <c r="D45" s="108"/>
      <c r="E45" s="108"/>
      <c r="F45" s="11" t="s">
        <v>37</v>
      </c>
      <c r="G45" s="10">
        <f t="shared" ref="G45:G46" si="13">H45+I45+J45+K45</f>
        <v>0</v>
      </c>
      <c r="H45" s="3">
        <v>0</v>
      </c>
      <c r="I45" s="3">
        <v>0</v>
      </c>
      <c r="J45" s="3">
        <v>0</v>
      </c>
      <c r="K45" s="3">
        <v>0</v>
      </c>
      <c r="L45" s="106"/>
    </row>
    <row r="46" spans="1:12" ht="24.75" customHeight="1" x14ac:dyDescent="0.25">
      <c r="A46" s="108"/>
      <c r="B46" s="108"/>
      <c r="C46" s="108"/>
      <c r="D46" s="108"/>
      <c r="E46" s="108"/>
      <c r="F46" s="6" t="s">
        <v>38</v>
      </c>
      <c r="G46" s="10">
        <f t="shared" si="13"/>
        <v>0</v>
      </c>
      <c r="H46" s="7">
        <v>0</v>
      </c>
      <c r="I46" s="7">
        <v>0</v>
      </c>
      <c r="J46" s="7">
        <v>0</v>
      </c>
      <c r="K46" s="7">
        <v>0</v>
      </c>
      <c r="L46" s="107"/>
    </row>
    <row r="47" spans="1:12" ht="27" customHeight="1" x14ac:dyDescent="0.25">
      <c r="A47" s="108" t="s">
        <v>55</v>
      </c>
      <c r="B47" s="108" t="s">
        <v>56</v>
      </c>
      <c r="C47" s="108" t="s">
        <v>43</v>
      </c>
      <c r="D47" s="108" t="s">
        <v>33</v>
      </c>
      <c r="E47" s="108" t="s">
        <v>34</v>
      </c>
      <c r="F47" s="6" t="s">
        <v>19</v>
      </c>
      <c r="G47" s="10">
        <f>H47+I47+J47+K47</f>
        <v>0</v>
      </c>
      <c r="H47" s="10">
        <f>H49+H50+H51</f>
        <v>0</v>
      </c>
      <c r="I47" s="10">
        <f t="shared" ref="I47:K47" si="14">I49+I50+I51</f>
        <v>0</v>
      </c>
      <c r="J47" s="10">
        <f t="shared" si="14"/>
        <v>0</v>
      </c>
      <c r="K47" s="10">
        <f t="shared" si="14"/>
        <v>0</v>
      </c>
      <c r="L47" s="105" t="s">
        <v>54</v>
      </c>
    </row>
    <row r="48" spans="1:12" ht="17.25" customHeight="1" x14ac:dyDescent="0.25">
      <c r="A48" s="108"/>
      <c r="B48" s="108"/>
      <c r="C48" s="108"/>
      <c r="D48" s="108"/>
      <c r="E48" s="108"/>
      <c r="F48" s="6" t="s">
        <v>35</v>
      </c>
      <c r="G48" s="7"/>
      <c r="H48" s="7"/>
      <c r="I48" s="7"/>
      <c r="J48" s="7"/>
      <c r="K48" s="7"/>
      <c r="L48" s="106"/>
    </row>
    <row r="49" spans="1:12" ht="24.75" customHeight="1" x14ac:dyDescent="0.25">
      <c r="A49" s="108"/>
      <c r="B49" s="108"/>
      <c r="C49" s="108"/>
      <c r="D49" s="108"/>
      <c r="E49" s="108"/>
      <c r="F49" s="9" t="s">
        <v>36</v>
      </c>
      <c r="G49" s="10">
        <f>H49+I49+J49+K49</f>
        <v>0</v>
      </c>
      <c r="H49" s="10">
        <v>0</v>
      </c>
      <c r="I49" s="10">
        <v>0</v>
      </c>
      <c r="J49" s="10">
        <v>0</v>
      </c>
      <c r="K49" s="10">
        <v>0</v>
      </c>
      <c r="L49" s="106"/>
    </row>
    <row r="50" spans="1:12" ht="24.75" customHeight="1" x14ac:dyDescent="0.25">
      <c r="A50" s="108"/>
      <c r="B50" s="108"/>
      <c r="C50" s="108"/>
      <c r="D50" s="108"/>
      <c r="E50" s="108"/>
      <c r="F50" s="11" t="s">
        <v>37</v>
      </c>
      <c r="G50" s="10">
        <f t="shared" ref="G50:G51" si="15">H50+I50+J50+K50</f>
        <v>0</v>
      </c>
      <c r="H50" s="3">
        <v>0</v>
      </c>
      <c r="I50" s="3">
        <v>0</v>
      </c>
      <c r="J50" s="3">
        <v>0</v>
      </c>
      <c r="K50" s="3">
        <v>0</v>
      </c>
      <c r="L50" s="106"/>
    </row>
    <row r="51" spans="1:12" ht="24.75" customHeight="1" x14ac:dyDescent="0.25">
      <c r="A51" s="108"/>
      <c r="B51" s="108"/>
      <c r="C51" s="108"/>
      <c r="D51" s="108"/>
      <c r="E51" s="108"/>
      <c r="F51" s="6" t="s">
        <v>38</v>
      </c>
      <c r="G51" s="10">
        <f t="shared" si="15"/>
        <v>0</v>
      </c>
      <c r="H51" s="7">
        <v>0</v>
      </c>
      <c r="I51" s="7">
        <v>0</v>
      </c>
      <c r="J51" s="7">
        <v>0</v>
      </c>
      <c r="K51" s="7">
        <v>0</v>
      </c>
      <c r="L51" s="107"/>
    </row>
    <row r="52" spans="1:12" ht="27" customHeight="1" x14ac:dyDescent="0.25">
      <c r="A52" s="108" t="s">
        <v>57</v>
      </c>
      <c r="B52" s="108" t="s">
        <v>58</v>
      </c>
      <c r="C52" s="108" t="s">
        <v>43</v>
      </c>
      <c r="D52" s="108" t="s">
        <v>33</v>
      </c>
      <c r="E52" s="108" t="s">
        <v>34</v>
      </c>
      <c r="F52" s="6" t="s">
        <v>19</v>
      </c>
      <c r="G52" s="10">
        <f>H52+I52+J52+K52</f>
        <v>0</v>
      </c>
      <c r="H52" s="10">
        <f>H54+H55+H56</f>
        <v>0</v>
      </c>
      <c r="I52" s="10">
        <f t="shared" ref="I52:K52" si="16">I54+I55+I56</f>
        <v>0</v>
      </c>
      <c r="J52" s="10">
        <f t="shared" si="16"/>
        <v>0</v>
      </c>
      <c r="K52" s="10">
        <f t="shared" si="16"/>
        <v>0</v>
      </c>
      <c r="L52" s="105" t="s">
        <v>61</v>
      </c>
    </row>
    <row r="53" spans="1:12" ht="17.25" customHeight="1" x14ac:dyDescent="0.25">
      <c r="A53" s="108"/>
      <c r="B53" s="108"/>
      <c r="C53" s="108"/>
      <c r="D53" s="108"/>
      <c r="E53" s="108"/>
      <c r="F53" s="6" t="s">
        <v>35</v>
      </c>
      <c r="G53" s="7"/>
      <c r="H53" s="7"/>
      <c r="I53" s="7"/>
      <c r="J53" s="7"/>
      <c r="K53" s="7"/>
      <c r="L53" s="106"/>
    </row>
    <row r="54" spans="1:12" ht="24.75" customHeight="1" x14ac:dyDescent="0.25">
      <c r="A54" s="108"/>
      <c r="B54" s="108"/>
      <c r="C54" s="108"/>
      <c r="D54" s="108"/>
      <c r="E54" s="108"/>
      <c r="F54" s="9" t="s">
        <v>36</v>
      </c>
      <c r="G54" s="10">
        <f>H54+I54+J54+K54</f>
        <v>0</v>
      </c>
      <c r="H54" s="10">
        <v>0</v>
      </c>
      <c r="I54" s="10">
        <v>0</v>
      </c>
      <c r="J54" s="10">
        <v>0</v>
      </c>
      <c r="K54" s="10">
        <v>0</v>
      </c>
      <c r="L54" s="106"/>
    </row>
    <row r="55" spans="1:12" ht="24.75" customHeight="1" x14ac:dyDescent="0.25">
      <c r="A55" s="108"/>
      <c r="B55" s="108"/>
      <c r="C55" s="108"/>
      <c r="D55" s="108"/>
      <c r="E55" s="108"/>
      <c r="F55" s="11" t="s">
        <v>37</v>
      </c>
      <c r="G55" s="10">
        <f t="shared" ref="G55:G56" si="17">H55+I55+J55+K55</f>
        <v>0</v>
      </c>
      <c r="H55" s="3">
        <v>0</v>
      </c>
      <c r="I55" s="3">
        <v>0</v>
      </c>
      <c r="J55" s="3">
        <v>0</v>
      </c>
      <c r="K55" s="3">
        <v>0</v>
      </c>
      <c r="L55" s="106"/>
    </row>
    <row r="56" spans="1:12" ht="24.75" customHeight="1" x14ac:dyDescent="0.25">
      <c r="A56" s="108"/>
      <c r="B56" s="108"/>
      <c r="C56" s="108"/>
      <c r="D56" s="108"/>
      <c r="E56" s="108"/>
      <c r="F56" s="6" t="s">
        <v>38</v>
      </c>
      <c r="G56" s="10">
        <f t="shared" si="17"/>
        <v>0</v>
      </c>
      <c r="H56" s="7">
        <v>0</v>
      </c>
      <c r="I56" s="7">
        <v>0</v>
      </c>
      <c r="J56" s="7">
        <v>0</v>
      </c>
      <c r="K56" s="7">
        <v>0</v>
      </c>
      <c r="L56" s="107"/>
    </row>
    <row r="57" spans="1:12" ht="27" customHeight="1" x14ac:dyDescent="0.25">
      <c r="A57" s="108" t="s">
        <v>62</v>
      </c>
      <c r="B57" s="108" t="s">
        <v>59</v>
      </c>
      <c r="C57" s="108" t="s">
        <v>43</v>
      </c>
      <c r="D57" s="108" t="s">
        <v>33</v>
      </c>
      <c r="E57" s="108" t="s">
        <v>34</v>
      </c>
      <c r="F57" s="6" t="s">
        <v>19</v>
      </c>
      <c r="G57" s="10">
        <f>H57+I57+J57+K57</f>
        <v>0</v>
      </c>
      <c r="H57" s="10">
        <f>H59+H60+H61</f>
        <v>0</v>
      </c>
      <c r="I57" s="10">
        <f t="shared" ref="I57:K57" si="18">I59+I60+I61</f>
        <v>0</v>
      </c>
      <c r="J57" s="10">
        <f t="shared" si="18"/>
        <v>0</v>
      </c>
      <c r="K57" s="10">
        <f t="shared" si="18"/>
        <v>0</v>
      </c>
      <c r="L57" s="105" t="s">
        <v>61</v>
      </c>
    </row>
    <row r="58" spans="1:12" ht="17.25" customHeight="1" x14ac:dyDescent="0.25">
      <c r="A58" s="108"/>
      <c r="B58" s="108"/>
      <c r="C58" s="108"/>
      <c r="D58" s="108"/>
      <c r="E58" s="108"/>
      <c r="F58" s="6" t="s">
        <v>35</v>
      </c>
      <c r="G58" s="7"/>
      <c r="H58" s="7"/>
      <c r="I58" s="7"/>
      <c r="J58" s="7"/>
      <c r="K58" s="7"/>
      <c r="L58" s="106"/>
    </row>
    <row r="59" spans="1:12" ht="24.75" customHeight="1" x14ac:dyDescent="0.25">
      <c r="A59" s="108"/>
      <c r="B59" s="108"/>
      <c r="C59" s="108"/>
      <c r="D59" s="108"/>
      <c r="E59" s="108"/>
      <c r="F59" s="9" t="s">
        <v>36</v>
      </c>
      <c r="G59" s="10">
        <f>H59+I59+J59+K59</f>
        <v>0</v>
      </c>
      <c r="H59" s="10">
        <v>0</v>
      </c>
      <c r="I59" s="10">
        <v>0</v>
      </c>
      <c r="J59" s="10">
        <v>0</v>
      </c>
      <c r="K59" s="10">
        <v>0</v>
      </c>
      <c r="L59" s="106"/>
    </row>
    <row r="60" spans="1:12" ht="24.75" customHeight="1" x14ac:dyDescent="0.25">
      <c r="A60" s="108"/>
      <c r="B60" s="108"/>
      <c r="C60" s="108"/>
      <c r="D60" s="108"/>
      <c r="E60" s="108"/>
      <c r="F60" s="11" t="s">
        <v>37</v>
      </c>
      <c r="G60" s="10">
        <f t="shared" ref="G60:G61" si="19">H60+I60+J60+K60</f>
        <v>0</v>
      </c>
      <c r="H60" s="3">
        <v>0</v>
      </c>
      <c r="I60" s="3">
        <v>0</v>
      </c>
      <c r="J60" s="3">
        <v>0</v>
      </c>
      <c r="K60" s="3">
        <v>0</v>
      </c>
      <c r="L60" s="106"/>
    </row>
    <row r="61" spans="1:12" ht="24.75" customHeight="1" x14ac:dyDescent="0.25">
      <c r="A61" s="108"/>
      <c r="B61" s="108"/>
      <c r="C61" s="108"/>
      <c r="D61" s="108"/>
      <c r="E61" s="108"/>
      <c r="F61" s="6" t="s">
        <v>38</v>
      </c>
      <c r="G61" s="10">
        <f t="shared" si="19"/>
        <v>0</v>
      </c>
      <c r="H61" s="7">
        <v>0</v>
      </c>
      <c r="I61" s="7">
        <v>0</v>
      </c>
      <c r="J61" s="7">
        <v>0</v>
      </c>
      <c r="K61" s="7">
        <v>0</v>
      </c>
      <c r="L61" s="107"/>
    </row>
    <row r="62" spans="1:12" ht="27" customHeight="1" x14ac:dyDescent="0.25">
      <c r="A62" s="108" t="s">
        <v>63</v>
      </c>
      <c r="B62" s="108" t="s">
        <v>4</v>
      </c>
      <c r="C62" s="108" t="s">
        <v>43</v>
      </c>
      <c r="D62" s="108" t="s">
        <v>33</v>
      </c>
      <c r="E62" s="108" t="s">
        <v>34</v>
      </c>
      <c r="F62" s="6" t="s">
        <v>19</v>
      </c>
      <c r="G62" s="10">
        <f>H62+I62+J62+K62</f>
        <v>0</v>
      </c>
      <c r="H62" s="10">
        <f>H64+H65+H66</f>
        <v>0</v>
      </c>
      <c r="I62" s="10">
        <f t="shared" ref="I62:K62" si="20">I64+I65+I66</f>
        <v>0</v>
      </c>
      <c r="J62" s="10">
        <f t="shared" si="20"/>
        <v>0</v>
      </c>
      <c r="K62" s="10">
        <f t="shared" si="20"/>
        <v>0</v>
      </c>
      <c r="L62" s="105" t="s">
        <v>61</v>
      </c>
    </row>
    <row r="63" spans="1:12" ht="17.25" customHeight="1" x14ac:dyDescent="0.25">
      <c r="A63" s="108"/>
      <c r="B63" s="108"/>
      <c r="C63" s="108"/>
      <c r="D63" s="108"/>
      <c r="E63" s="108"/>
      <c r="F63" s="6" t="s">
        <v>35</v>
      </c>
      <c r="G63" s="7"/>
      <c r="H63" s="7"/>
      <c r="I63" s="7"/>
      <c r="J63" s="7"/>
      <c r="K63" s="7"/>
      <c r="L63" s="106"/>
    </row>
    <row r="64" spans="1:12" ht="24.75" customHeight="1" x14ac:dyDescent="0.25">
      <c r="A64" s="108"/>
      <c r="B64" s="108"/>
      <c r="C64" s="108"/>
      <c r="D64" s="108"/>
      <c r="E64" s="108"/>
      <c r="F64" s="9" t="s">
        <v>36</v>
      </c>
      <c r="G64" s="10">
        <f>H64+I64+J64+K64</f>
        <v>0</v>
      </c>
      <c r="H64" s="10">
        <v>0</v>
      </c>
      <c r="I64" s="10">
        <v>0</v>
      </c>
      <c r="J64" s="10">
        <v>0</v>
      </c>
      <c r="K64" s="10">
        <v>0</v>
      </c>
      <c r="L64" s="106"/>
    </row>
    <row r="65" spans="1:12" ht="24.75" customHeight="1" x14ac:dyDescent="0.25">
      <c r="A65" s="108"/>
      <c r="B65" s="108"/>
      <c r="C65" s="108"/>
      <c r="D65" s="108"/>
      <c r="E65" s="108"/>
      <c r="F65" s="11" t="s">
        <v>37</v>
      </c>
      <c r="G65" s="10">
        <f t="shared" ref="G65:G66" si="21">H65+I65+J65+K65</f>
        <v>0</v>
      </c>
      <c r="H65" s="3">
        <v>0</v>
      </c>
      <c r="I65" s="3">
        <v>0</v>
      </c>
      <c r="J65" s="3">
        <v>0</v>
      </c>
      <c r="K65" s="3">
        <v>0</v>
      </c>
      <c r="L65" s="106"/>
    </row>
    <row r="66" spans="1:12" ht="24.75" customHeight="1" x14ac:dyDescent="0.25">
      <c r="A66" s="108"/>
      <c r="B66" s="108"/>
      <c r="C66" s="108"/>
      <c r="D66" s="108"/>
      <c r="E66" s="108"/>
      <c r="F66" s="6" t="s">
        <v>38</v>
      </c>
      <c r="G66" s="10">
        <f t="shared" si="21"/>
        <v>0</v>
      </c>
      <c r="H66" s="7">
        <v>0</v>
      </c>
      <c r="I66" s="7">
        <v>0</v>
      </c>
      <c r="J66" s="7">
        <v>0</v>
      </c>
      <c r="K66" s="7">
        <v>0</v>
      </c>
      <c r="L66" s="107"/>
    </row>
    <row r="67" spans="1:12" ht="27" customHeight="1" x14ac:dyDescent="0.25">
      <c r="A67" s="108" t="s">
        <v>151</v>
      </c>
      <c r="B67" s="108" t="s">
        <v>6</v>
      </c>
      <c r="C67" s="110" t="s">
        <v>102</v>
      </c>
      <c r="D67" s="108" t="s">
        <v>33</v>
      </c>
      <c r="E67" s="108" t="s">
        <v>34</v>
      </c>
      <c r="F67" s="6" t="s">
        <v>19</v>
      </c>
      <c r="G67" s="10">
        <f>H67+I67+J67+K67</f>
        <v>0</v>
      </c>
      <c r="H67" s="10">
        <f>H69+H70+H71</f>
        <v>0</v>
      </c>
      <c r="I67" s="10">
        <f t="shared" ref="I67:K67" si="22">I69+I70+I71</f>
        <v>0</v>
      </c>
      <c r="J67" s="10">
        <f t="shared" si="22"/>
        <v>0</v>
      </c>
      <c r="K67" s="10">
        <f t="shared" si="22"/>
        <v>0</v>
      </c>
      <c r="L67" s="105" t="s">
        <v>60</v>
      </c>
    </row>
    <row r="68" spans="1:12" ht="17.25" customHeight="1" x14ac:dyDescent="0.25">
      <c r="A68" s="108"/>
      <c r="B68" s="108"/>
      <c r="C68" s="110"/>
      <c r="D68" s="108"/>
      <c r="E68" s="108"/>
      <c r="F68" s="6" t="s">
        <v>35</v>
      </c>
      <c r="G68" s="7"/>
      <c r="H68" s="7"/>
      <c r="I68" s="7"/>
      <c r="J68" s="7"/>
      <c r="K68" s="7"/>
      <c r="L68" s="106"/>
    </row>
    <row r="69" spans="1:12" ht="24.75" customHeight="1" x14ac:dyDescent="0.25">
      <c r="A69" s="108"/>
      <c r="B69" s="108"/>
      <c r="C69" s="110"/>
      <c r="D69" s="108"/>
      <c r="E69" s="108"/>
      <c r="F69" s="9" t="s">
        <v>36</v>
      </c>
      <c r="G69" s="10">
        <f>H69+I69+J69+K69</f>
        <v>0</v>
      </c>
      <c r="H69" s="10">
        <v>0</v>
      </c>
      <c r="I69" s="10">
        <v>0</v>
      </c>
      <c r="J69" s="10">
        <v>0</v>
      </c>
      <c r="K69" s="10">
        <v>0</v>
      </c>
      <c r="L69" s="106"/>
    </row>
    <row r="70" spans="1:12" ht="24.75" customHeight="1" x14ac:dyDescent="0.25">
      <c r="A70" s="108"/>
      <c r="B70" s="108"/>
      <c r="C70" s="110"/>
      <c r="D70" s="108"/>
      <c r="E70" s="108"/>
      <c r="F70" s="11" t="s">
        <v>37</v>
      </c>
      <c r="G70" s="10">
        <f t="shared" ref="G70:G71" si="23">H70+I70+J70+K70</f>
        <v>0</v>
      </c>
      <c r="H70" s="3">
        <v>0</v>
      </c>
      <c r="I70" s="3">
        <v>0</v>
      </c>
      <c r="J70" s="3">
        <v>0</v>
      </c>
      <c r="K70" s="3">
        <v>0</v>
      </c>
      <c r="L70" s="106"/>
    </row>
    <row r="71" spans="1:12" ht="24.75" customHeight="1" x14ac:dyDescent="0.25">
      <c r="A71" s="108"/>
      <c r="B71" s="108"/>
      <c r="C71" s="110"/>
      <c r="D71" s="108"/>
      <c r="E71" s="108"/>
      <c r="F71" s="6" t="s">
        <v>38</v>
      </c>
      <c r="G71" s="10">
        <f t="shared" si="23"/>
        <v>0</v>
      </c>
      <c r="H71" s="7">
        <v>0</v>
      </c>
      <c r="I71" s="7">
        <v>0</v>
      </c>
      <c r="J71" s="7">
        <v>0</v>
      </c>
      <c r="K71" s="7">
        <v>0</v>
      </c>
      <c r="L71" s="107"/>
    </row>
    <row r="72" spans="1:12" ht="27" customHeight="1" x14ac:dyDescent="0.25">
      <c r="A72" s="108" t="s">
        <v>164</v>
      </c>
      <c r="B72" s="108" t="s">
        <v>2</v>
      </c>
      <c r="C72" s="108" t="s">
        <v>43</v>
      </c>
      <c r="D72" s="108" t="s">
        <v>33</v>
      </c>
      <c r="E72" s="108" t="s">
        <v>34</v>
      </c>
      <c r="F72" s="6" t="s">
        <v>19</v>
      </c>
      <c r="G72" s="10">
        <f>H72+I72+J72+K72</f>
        <v>0</v>
      </c>
      <c r="H72" s="10">
        <f>H74+H75+H76</f>
        <v>0</v>
      </c>
      <c r="I72" s="10">
        <f t="shared" ref="I72:K72" si="24">I74+I75+I76</f>
        <v>0</v>
      </c>
      <c r="J72" s="10">
        <f t="shared" si="24"/>
        <v>0</v>
      </c>
      <c r="K72" s="10">
        <f t="shared" si="24"/>
        <v>0</v>
      </c>
      <c r="L72" s="105" t="s">
        <v>61</v>
      </c>
    </row>
    <row r="73" spans="1:12" ht="17.25" customHeight="1" x14ac:dyDescent="0.25">
      <c r="A73" s="108"/>
      <c r="B73" s="108"/>
      <c r="C73" s="108"/>
      <c r="D73" s="108"/>
      <c r="E73" s="108"/>
      <c r="F73" s="6" t="s">
        <v>35</v>
      </c>
      <c r="G73" s="7"/>
      <c r="H73" s="7"/>
      <c r="I73" s="7"/>
      <c r="J73" s="7"/>
      <c r="K73" s="7"/>
      <c r="L73" s="106"/>
    </row>
    <row r="74" spans="1:12" ht="24.75" customHeight="1" x14ac:dyDescent="0.25">
      <c r="A74" s="108"/>
      <c r="B74" s="108"/>
      <c r="C74" s="108"/>
      <c r="D74" s="108"/>
      <c r="E74" s="108"/>
      <c r="F74" s="9" t="s">
        <v>36</v>
      </c>
      <c r="G74" s="10">
        <f>H74+I74+J74+K74</f>
        <v>0</v>
      </c>
      <c r="H74" s="10">
        <v>0</v>
      </c>
      <c r="I74" s="10">
        <v>0</v>
      </c>
      <c r="J74" s="10">
        <v>0</v>
      </c>
      <c r="K74" s="10">
        <v>0</v>
      </c>
      <c r="L74" s="106"/>
    </row>
    <row r="75" spans="1:12" ht="24.75" customHeight="1" x14ac:dyDescent="0.25">
      <c r="A75" s="108"/>
      <c r="B75" s="108"/>
      <c r="C75" s="108"/>
      <c r="D75" s="108"/>
      <c r="E75" s="108"/>
      <c r="F75" s="11" t="s">
        <v>37</v>
      </c>
      <c r="G75" s="10">
        <f t="shared" ref="G75:G76" si="25">H75+I75+J75+K75</f>
        <v>0</v>
      </c>
      <c r="H75" s="3">
        <v>0</v>
      </c>
      <c r="I75" s="3">
        <v>0</v>
      </c>
      <c r="J75" s="3">
        <v>0</v>
      </c>
      <c r="K75" s="3">
        <v>0</v>
      </c>
      <c r="L75" s="106"/>
    </row>
    <row r="76" spans="1:12" ht="24.75" customHeight="1" x14ac:dyDescent="0.25">
      <c r="A76" s="108"/>
      <c r="B76" s="108"/>
      <c r="C76" s="108"/>
      <c r="D76" s="108"/>
      <c r="E76" s="108"/>
      <c r="F76" s="6" t="s">
        <v>38</v>
      </c>
      <c r="G76" s="10">
        <f t="shared" si="25"/>
        <v>0</v>
      </c>
      <c r="H76" s="7">
        <v>0</v>
      </c>
      <c r="I76" s="7">
        <v>0</v>
      </c>
      <c r="J76" s="7">
        <v>0</v>
      </c>
      <c r="K76" s="7">
        <v>0</v>
      </c>
      <c r="L76" s="107"/>
    </row>
    <row r="77" spans="1:12" ht="27" customHeight="1" x14ac:dyDescent="0.25">
      <c r="A77" s="108" t="s">
        <v>165</v>
      </c>
      <c r="B77" s="108" t="s">
        <v>3</v>
      </c>
      <c r="C77" s="108" t="s">
        <v>43</v>
      </c>
      <c r="D77" s="108" t="s">
        <v>33</v>
      </c>
      <c r="E77" s="108" t="s">
        <v>34</v>
      </c>
      <c r="F77" s="6" t="s">
        <v>19</v>
      </c>
      <c r="G77" s="10">
        <f>H77+I77+J77+K77</f>
        <v>0</v>
      </c>
      <c r="H77" s="10">
        <f>H79+H80+H81</f>
        <v>0</v>
      </c>
      <c r="I77" s="10">
        <f t="shared" ref="I77:K77" si="26">I79+I80+I81</f>
        <v>0</v>
      </c>
      <c r="J77" s="10">
        <f t="shared" si="26"/>
        <v>0</v>
      </c>
      <c r="K77" s="10">
        <f t="shared" si="26"/>
        <v>0</v>
      </c>
      <c r="L77" s="105" t="s">
        <v>61</v>
      </c>
    </row>
    <row r="78" spans="1:12" ht="17.25" customHeight="1" x14ac:dyDescent="0.25">
      <c r="A78" s="108"/>
      <c r="B78" s="108"/>
      <c r="C78" s="108"/>
      <c r="D78" s="108"/>
      <c r="E78" s="108"/>
      <c r="F78" s="6" t="s">
        <v>35</v>
      </c>
      <c r="G78" s="7"/>
      <c r="H78" s="7"/>
      <c r="I78" s="7"/>
      <c r="J78" s="7"/>
      <c r="K78" s="7"/>
      <c r="L78" s="106"/>
    </row>
    <row r="79" spans="1:12" ht="24.75" customHeight="1" x14ac:dyDescent="0.25">
      <c r="A79" s="108"/>
      <c r="B79" s="108"/>
      <c r="C79" s="108"/>
      <c r="D79" s="108"/>
      <c r="E79" s="108"/>
      <c r="F79" s="9" t="s">
        <v>36</v>
      </c>
      <c r="G79" s="10">
        <f>H79+I79+J79+K79</f>
        <v>0</v>
      </c>
      <c r="H79" s="10">
        <v>0</v>
      </c>
      <c r="I79" s="10">
        <v>0</v>
      </c>
      <c r="J79" s="10">
        <v>0</v>
      </c>
      <c r="K79" s="10">
        <v>0</v>
      </c>
      <c r="L79" s="106"/>
    </row>
    <row r="80" spans="1:12" ht="24.75" customHeight="1" x14ac:dyDescent="0.25">
      <c r="A80" s="108"/>
      <c r="B80" s="108"/>
      <c r="C80" s="108"/>
      <c r="D80" s="108"/>
      <c r="E80" s="108"/>
      <c r="F80" s="11" t="s">
        <v>37</v>
      </c>
      <c r="G80" s="10">
        <f t="shared" ref="G80:G81" si="27">H80+I80+J80+K80</f>
        <v>0</v>
      </c>
      <c r="H80" s="3">
        <v>0</v>
      </c>
      <c r="I80" s="3">
        <v>0</v>
      </c>
      <c r="J80" s="3">
        <v>0</v>
      </c>
      <c r="K80" s="3">
        <v>0</v>
      </c>
      <c r="L80" s="106"/>
    </row>
    <row r="81" spans="1:12" ht="24.75" customHeight="1" x14ac:dyDescent="0.25">
      <c r="A81" s="108"/>
      <c r="B81" s="108"/>
      <c r="C81" s="108"/>
      <c r="D81" s="108"/>
      <c r="E81" s="108"/>
      <c r="F81" s="6" t="s">
        <v>38</v>
      </c>
      <c r="G81" s="10">
        <f t="shared" si="27"/>
        <v>0</v>
      </c>
      <c r="H81" s="7">
        <v>0</v>
      </c>
      <c r="I81" s="7">
        <v>0</v>
      </c>
      <c r="J81" s="7">
        <v>0</v>
      </c>
      <c r="K81" s="7">
        <v>0</v>
      </c>
      <c r="L81" s="107"/>
    </row>
    <row r="82" spans="1:12" ht="27" customHeight="1" x14ac:dyDescent="0.25">
      <c r="A82" s="108" t="s">
        <v>166</v>
      </c>
      <c r="B82" s="108" t="s">
        <v>64</v>
      </c>
      <c r="C82" s="108" t="s">
        <v>43</v>
      </c>
      <c r="D82" s="108" t="s">
        <v>33</v>
      </c>
      <c r="E82" s="108" t="s">
        <v>34</v>
      </c>
      <c r="F82" s="6" t="s">
        <v>19</v>
      </c>
      <c r="G82" s="10">
        <f>H82+I82+J82+K82</f>
        <v>0</v>
      </c>
      <c r="H82" s="10">
        <f>H84+H85+H86</f>
        <v>0</v>
      </c>
      <c r="I82" s="10">
        <f t="shared" ref="I82:K82" si="28">I84+I85+I86</f>
        <v>0</v>
      </c>
      <c r="J82" s="10">
        <f t="shared" si="28"/>
        <v>0</v>
      </c>
      <c r="K82" s="10">
        <f t="shared" si="28"/>
        <v>0</v>
      </c>
      <c r="L82" s="105" t="s">
        <v>60</v>
      </c>
    </row>
    <row r="83" spans="1:12" ht="17.25" customHeight="1" x14ac:dyDescent="0.25">
      <c r="A83" s="108"/>
      <c r="B83" s="108"/>
      <c r="C83" s="108"/>
      <c r="D83" s="108"/>
      <c r="E83" s="108"/>
      <c r="F83" s="6" t="s">
        <v>35</v>
      </c>
      <c r="G83" s="7"/>
      <c r="H83" s="7"/>
      <c r="I83" s="7"/>
      <c r="J83" s="7"/>
      <c r="K83" s="7"/>
      <c r="L83" s="106"/>
    </row>
    <row r="84" spans="1:12" ht="24.75" customHeight="1" x14ac:dyDescent="0.25">
      <c r="A84" s="108"/>
      <c r="B84" s="108"/>
      <c r="C84" s="108"/>
      <c r="D84" s="108"/>
      <c r="E84" s="108"/>
      <c r="F84" s="9" t="s">
        <v>36</v>
      </c>
      <c r="G84" s="10">
        <f>H84+I84+J84+K84</f>
        <v>0</v>
      </c>
      <c r="H84" s="10">
        <v>0</v>
      </c>
      <c r="I84" s="10">
        <v>0</v>
      </c>
      <c r="J84" s="10">
        <v>0</v>
      </c>
      <c r="K84" s="10">
        <v>0</v>
      </c>
      <c r="L84" s="106"/>
    </row>
    <row r="85" spans="1:12" ht="24.75" customHeight="1" x14ac:dyDescent="0.25">
      <c r="A85" s="108"/>
      <c r="B85" s="108"/>
      <c r="C85" s="108"/>
      <c r="D85" s="108"/>
      <c r="E85" s="108"/>
      <c r="F85" s="11" t="s">
        <v>37</v>
      </c>
      <c r="G85" s="10">
        <f t="shared" ref="G85:G86" si="29">H85+I85+J85+K85</f>
        <v>0</v>
      </c>
      <c r="H85" s="3">
        <v>0</v>
      </c>
      <c r="I85" s="3">
        <v>0</v>
      </c>
      <c r="J85" s="3">
        <v>0</v>
      </c>
      <c r="K85" s="3">
        <v>0</v>
      </c>
      <c r="L85" s="106"/>
    </row>
    <row r="86" spans="1:12" ht="24.75" customHeight="1" x14ac:dyDescent="0.25">
      <c r="A86" s="108"/>
      <c r="B86" s="108"/>
      <c r="C86" s="108"/>
      <c r="D86" s="108"/>
      <c r="E86" s="108"/>
      <c r="F86" s="6" t="s">
        <v>38</v>
      </c>
      <c r="G86" s="10">
        <f t="shared" si="29"/>
        <v>0</v>
      </c>
      <c r="H86" s="7">
        <v>0</v>
      </c>
      <c r="I86" s="7">
        <v>0</v>
      </c>
      <c r="J86" s="7">
        <v>0</v>
      </c>
      <c r="K86" s="7">
        <v>0</v>
      </c>
      <c r="L86" s="107"/>
    </row>
    <row r="87" spans="1:12" ht="24.75" customHeight="1" x14ac:dyDescent="0.25">
      <c r="A87" s="129" t="s">
        <v>167</v>
      </c>
      <c r="B87" s="129" t="s">
        <v>152</v>
      </c>
      <c r="C87" s="129" t="s">
        <v>43</v>
      </c>
      <c r="D87" s="108" t="s">
        <v>33</v>
      </c>
      <c r="E87" s="108" t="s">
        <v>34</v>
      </c>
      <c r="F87" s="6" t="s">
        <v>19</v>
      </c>
      <c r="G87" s="10">
        <f>H87+I87+J87+K87</f>
        <v>0</v>
      </c>
      <c r="H87" s="10">
        <f>H89+H90+H91</f>
        <v>0</v>
      </c>
      <c r="I87" s="10">
        <f t="shared" ref="I87:K87" si="30">I89+I90+I91</f>
        <v>0</v>
      </c>
      <c r="J87" s="10">
        <f t="shared" si="30"/>
        <v>0</v>
      </c>
      <c r="K87" s="10">
        <f t="shared" si="30"/>
        <v>0</v>
      </c>
      <c r="L87" s="105" t="s">
        <v>153</v>
      </c>
    </row>
    <row r="88" spans="1:12" ht="18.75" customHeight="1" x14ac:dyDescent="0.25">
      <c r="A88" s="130"/>
      <c r="B88" s="130"/>
      <c r="C88" s="130"/>
      <c r="D88" s="108"/>
      <c r="E88" s="108"/>
      <c r="F88" s="6" t="s">
        <v>35</v>
      </c>
      <c r="G88" s="7"/>
      <c r="H88" s="7"/>
      <c r="I88" s="7"/>
      <c r="J88" s="7"/>
      <c r="K88" s="7"/>
      <c r="L88" s="106"/>
    </row>
    <row r="89" spans="1:12" ht="24.75" customHeight="1" x14ac:dyDescent="0.25">
      <c r="A89" s="130"/>
      <c r="B89" s="130"/>
      <c r="C89" s="130"/>
      <c r="D89" s="108"/>
      <c r="E89" s="108"/>
      <c r="F89" s="9" t="s">
        <v>36</v>
      </c>
      <c r="G89" s="10">
        <f>H89+I89+J89+K89</f>
        <v>0</v>
      </c>
      <c r="H89" s="10">
        <v>0</v>
      </c>
      <c r="I89" s="10">
        <v>0</v>
      </c>
      <c r="J89" s="10">
        <v>0</v>
      </c>
      <c r="K89" s="10">
        <v>0</v>
      </c>
      <c r="L89" s="106"/>
    </row>
    <row r="90" spans="1:12" ht="19.5" customHeight="1" x14ac:dyDescent="0.25">
      <c r="A90" s="130"/>
      <c r="B90" s="130"/>
      <c r="C90" s="130"/>
      <c r="D90" s="108"/>
      <c r="E90" s="108"/>
      <c r="F90" s="11" t="s">
        <v>37</v>
      </c>
      <c r="G90" s="10">
        <f t="shared" ref="G90:G91" si="31">H90+I90+J90+K90</f>
        <v>0</v>
      </c>
      <c r="H90" s="3">
        <v>0</v>
      </c>
      <c r="I90" s="3">
        <v>0</v>
      </c>
      <c r="J90" s="3">
        <v>0</v>
      </c>
      <c r="K90" s="3">
        <v>0</v>
      </c>
      <c r="L90" s="106"/>
    </row>
    <row r="91" spans="1:12" ht="48" customHeight="1" x14ac:dyDescent="0.25">
      <c r="A91" s="131"/>
      <c r="B91" s="131"/>
      <c r="C91" s="131"/>
      <c r="D91" s="108"/>
      <c r="E91" s="108"/>
      <c r="F91" s="6" t="s">
        <v>38</v>
      </c>
      <c r="G91" s="10">
        <f t="shared" si="31"/>
        <v>0</v>
      </c>
      <c r="H91" s="7">
        <v>0</v>
      </c>
      <c r="I91" s="7">
        <v>0</v>
      </c>
      <c r="J91" s="7">
        <v>0</v>
      </c>
      <c r="K91" s="7">
        <v>0</v>
      </c>
      <c r="L91" s="107"/>
    </row>
    <row r="92" spans="1:12" ht="21.75" customHeight="1" x14ac:dyDescent="0.25">
      <c r="A92" s="115" t="s">
        <v>65</v>
      </c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</row>
    <row r="93" spans="1:12" ht="27" customHeight="1" x14ac:dyDescent="0.25">
      <c r="A93" s="108" t="s">
        <v>7</v>
      </c>
      <c r="B93" s="108" t="s">
        <v>66</v>
      </c>
      <c r="C93" s="108" t="s">
        <v>67</v>
      </c>
      <c r="D93" s="108" t="s">
        <v>33</v>
      </c>
      <c r="E93" s="108" t="s">
        <v>86</v>
      </c>
      <c r="F93" s="6" t="s">
        <v>19</v>
      </c>
      <c r="G93" s="10">
        <f>H93+I93+J93+K93</f>
        <v>7064</v>
      </c>
      <c r="H93" s="10">
        <f>H95+H96+H97</f>
        <v>4564</v>
      </c>
      <c r="I93" s="10">
        <f>I95+I96+I97</f>
        <v>2500</v>
      </c>
      <c r="J93" s="10">
        <f t="shared" ref="J93:K93" si="32">J95+J96+J97</f>
        <v>0</v>
      </c>
      <c r="K93" s="10">
        <f t="shared" si="32"/>
        <v>0</v>
      </c>
      <c r="L93" s="105" t="s">
        <v>93</v>
      </c>
    </row>
    <row r="94" spans="1:12" ht="17.25" customHeight="1" x14ac:dyDescent="0.25">
      <c r="A94" s="108"/>
      <c r="B94" s="108"/>
      <c r="C94" s="108"/>
      <c r="D94" s="108"/>
      <c r="E94" s="108"/>
      <c r="F94" s="6" t="s">
        <v>35</v>
      </c>
      <c r="G94" s="7"/>
      <c r="H94" s="7"/>
      <c r="I94" s="7"/>
      <c r="J94" s="7"/>
      <c r="K94" s="7"/>
      <c r="L94" s="106"/>
    </row>
    <row r="95" spans="1:12" ht="24.75" customHeight="1" x14ac:dyDescent="0.25">
      <c r="A95" s="108"/>
      <c r="B95" s="108"/>
      <c r="C95" s="108"/>
      <c r="D95" s="108"/>
      <c r="E95" s="108"/>
      <c r="F95" s="9" t="s">
        <v>36</v>
      </c>
      <c r="G95" s="10">
        <f>H95+I95+J95+K95</f>
        <v>3303.4</v>
      </c>
      <c r="H95" s="10">
        <v>3303.4</v>
      </c>
      <c r="I95" s="10">
        <v>0</v>
      </c>
      <c r="J95" s="10">
        <v>0</v>
      </c>
      <c r="K95" s="10">
        <v>0</v>
      </c>
      <c r="L95" s="106"/>
    </row>
    <row r="96" spans="1:12" ht="24.75" customHeight="1" x14ac:dyDescent="0.25">
      <c r="A96" s="108"/>
      <c r="B96" s="108"/>
      <c r="C96" s="108"/>
      <c r="D96" s="108"/>
      <c r="E96" s="108"/>
      <c r="F96" s="11" t="s">
        <v>37</v>
      </c>
      <c r="G96" s="10">
        <f t="shared" ref="G96:G97" si="33">H96+I96+J96+K96</f>
        <v>3760.6</v>
      </c>
      <c r="H96" s="3">
        <v>1260.5999999999999</v>
      </c>
      <c r="I96" s="3">
        <v>2500</v>
      </c>
      <c r="J96" s="3">
        <v>0</v>
      </c>
      <c r="K96" s="3">
        <v>0</v>
      </c>
      <c r="L96" s="106"/>
    </row>
    <row r="97" spans="1:14" ht="24.75" customHeight="1" x14ac:dyDescent="0.25">
      <c r="A97" s="108"/>
      <c r="B97" s="108"/>
      <c r="C97" s="108"/>
      <c r="D97" s="108"/>
      <c r="E97" s="108"/>
      <c r="F97" s="6" t="s">
        <v>38</v>
      </c>
      <c r="G97" s="10">
        <f t="shared" si="33"/>
        <v>0</v>
      </c>
      <c r="H97" s="7">
        <v>0</v>
      </c>
      <c r="I97" s="7">
        <v>0</v>
      </c>
      <c r="J97" s="7">
        <v>0</v>
      </c>
      <c r="K97" s="7">
        <v>0</v>
      </c>
      <c r="L97" s="107"/>
    </row>
    <row r="98" spans="1:14" ht="27" customHeight="1" x14ac:dyDescent="0.25">
      <c r="A98" s="108" t="s">
        <v>68</v>
      </c>
      <c r="B98" s="108" t="s">
        <v>69</v>
      </c>
      <c r="C98" s="108" t="s">
        <v>67</v>
      </c>
      <c r="D98" s="108" t="s">
        <v>33</v>
      </c>
      <c r="E98" s="108" t="s">
        <v>86</v>
      </c>
      <c r="F98" s="6" t="s">
        <v>19</v>
      </c>
      <c r="G98" s="10">
        <f>H98+I98+J98+K98</f>
        <v>5425.9</v>
      </c>
      <c r="H98" s="10">
        <f>H100+H101+H102</f>
        <v>2325.9</v>
      </c>
      <c r="I98" s="10">
        <f>I100+I101+I102</f>
        <v>3100</v>
      </c>
      <c r="J98" s="10">
        <f t="shared" ref="J98:K98" si="34">J100+J101+J102</f>
        <v>0</v>
      </c>
      <c r="K98" s="10">
        <f t="shared" si="34"/>
        <v>0</v>
      </c>
      <c r="L98" s="105" t="s">
        <v>92</v>
      </c>
      <c r="N98" s="8"/>
    </row>
    <row r="99" spans="1:14" ht="17.25" customHeight="1" x14ac:dyDescent="0.25">
      <c r="A99" s="108"/>
      <c r="B99" s="108"/>
      <c r="C99" s="108"/>
      <c r="D99" s="108"/>
      <c r="E99" s="108"/>
      <c r="F99" s="6" t="s">
        <v>35</v>
      </c>
      <c r="G99" s="7"/>
      <c r="H99" s="7"/>
      <c r="I99" s="7"/>
      <c r="J99" s="7"/>
      <c r="K99" s="7"/>
      <c r="L99" s="106"/>
    </row>
    <row r="100" spans="1:14" ht="24.75" customHeight="1" x14ac:dyDescent="0.25">
      <c r="A100" s="108"/>
      <c r="B100" s="108"/>
      <c r="C100" s="108"/>
      <c r="D100" s="108"/>
      <c r="E100" s="108"/>
      <c r="F100" s="9" t="s">
        <v>36</v>
      </c>
      <c r="G100" s="10">
        <f>H100+I100+J100+K100</f>
        <v>1860.7</v>
      </c>
      <c r="H100" s="10">
        <v>1860.7</v>
      </c>
      <c r="I100" s="10">
        <v>0</v>
      </c>
      <c r="J100" s="10">
        <v>0</v>
      </c>
      <c r="K100" s="10">
        <v>0</v>
      </c>
      <c r="L100" s="106"/>
    </row>
    <row r="101" spans="1:14" ht="24.75" customHeight="1" x14ac:dyDescent="0.25">
      <c r="A101" s="108"/>
      <c r="B101" s="108"/>
      <c r="C101" s="108"/>
      <c r="D101" s="108"/>
      <c r="E101" s="108"/>
      <c r="F101" s="11" t="s">
        <v>37</v>
      </c>
      <c r="G101" s="10">
        <f t="shared" ref="G101:G102" si="35">H101+I101+J101+K101</f>
        <v>3565.2</v>
      </c>
      <c r="H101" s="3">
        <v>465.2</v>
      </c>
      <c r="I101" s="3">
        <v>3100</v>
      </c>
      <c r="J101" s="3">
        <v>0</v>
      </c>
      <c r="K101" s="3">
        <v>0</v>
      </c>
      <c r="L101" s="106"/>
    </row>
    <row r="102" spans="1:14" ht="24.75" customHeight="1" x14ac:dyDescent="0.25">
      <c r="A102" s="108"/>
      <c r="B102" s="108"/>
      <c r="C102" s="108"/>
      <c r="D102" s="108"/>
      <c r="E102" s="108"/>
      <c r="F102" s="6" t="s">
        <v>38</v>
      </c>
      <c r="G102" s="10">
        <f t="shared" si="35"/>
        <v>0</v>
      </c>
      <c r="H102" s="7">
        <v>0</v>
      </c>
      <c r="I102" s="7">
        <v>0</v>
      </c>
      <c r="J102" s="7">
        <v>0</v>
      </c>
      <c r="K102" s="7">
        <v>0</v>
      </c>
      <c r="L102" s="107"/>
    </row>
    <row r="103" spans="1:14" ht="24.75" customHeight="1" x14ac:dyDescent="0.25">
      <c r="A103" s="108" t="s">
        <v>70</v>
      </c>
      <c r="B103" s="132" t="s">
        <v>90</v>
      </c>
      <c r="C103" s="129" t="s">
        <v>85</v>
      </c>
      <c r="D103" s="108" t="s">
        <v>33</v>
      </c>
      <c r="E103" s="108" t="s">
        <v>33</v>
      </c>
      <c r="F103" s="6" t="s">
        <v>19</v>
      </c>
      <c r="G103" s="10">
        <f>H103+I103+J103+K103</f>
        <v>53.4</v>
      </c>
      <c r="H103" s="10">
        <f>H105+H106+H107</f>
        <v>53.4</v>
      </c>
      <c r="I103" s="10">
        <v>0</v>
      </c>
      <c r="J103" s="10">
        <v>0</v>
      </c>
      <c r="K103" s="10">
        <v>0</v>
      </c>
      <c r="L103" s="105" t="s">
        <v>98</v>
      </c>
    </row>
    <row r="104" spans="1:14" ht="18.75" customHeight="1" x14ac:dyDescent="0.25">
      <c r="A104" s="108"/>
      <c r="B104" s="133"/>
      <c r="C104" s="130"/>
      <c r="D104" s="108"/>
      <c r="E104" s="108"/>
      <c r="F104" s="6" t="s">
        <v>35</v>
      </c>
      <c r="G104" s="7"/>
      <c r="H104" s="7"/>
      <c r="I104" s="7"/>
      <c r="J104" s="7"/>
      <c r="K104" s="7"/>
      <c r="L104" s="106"/>
    </row>
    <row r="105" spans="1:14" ht="24.75" customHeight="1" x14ac:dyDescent="0.25">
      <c r="A105" s="108"/>
      <c r="B105" s="133"/>
      <c r="C105" s="130"/>
      <c r="D105" s="108"/>
      <c r="E105" s="108"/>
      <c r="F105" s="9" t="s">
        <v>36</v>
      </c>
      <c r="G105" s="10">
        <f>H105+I105+J105+K105</f>
        <v>0</v>
      </c>
      <c r="H105" s="10">
        <v>0</v>
      </c>
      <c r="I105" s="10">
        <v>0</v>
      </c>
      <c r="J105" s="10">
        <v>0</v>
      </c>
      <c r="K105" s="10">
        <v>0</v>
      </c>
      <c r="L105" s="106"/>
    </row>
    <row r="106" spans="1:14" ht="24.75" customHeight="1" x14ac:dyDescent="0.25">
      <c r="A106" s="108"/>
      <c r="B106" s="133"/>
      <c r="C106" s="130"/>
      <c r="D106" s="108"/>
      <c r="E106" s="108"/>
      <c r="F106" s="11" t="s">
        <v>37</v>
      </c>
      <c r="G106" s="10">
        <f t="shared" ref="G106:G107" si="36">H106+I106+J106+K106</f>
        <v>53.4</v>
      </c>
      <c r="H106" s="3">
        <v>53.4</v>
      </c>
      <c r="I106" s="3">
        <v>0</v>
      </c>
      <c r="J106" s="3">
        <v>0</v>
      </c>
      <c r="K106" s="3">
        <v>0</v>
      </c>
      <c r="L106" s="106"/>
    </row>
    <row r="107" spans="1:14" ht="109.5" customHeight="1" x14ac:dyDescent="0.25">
      <c r="A107" s="108"/>
      <c r="B107" s="134"/>
      <c r="C107" s="131"/>
      <c r="D107" s="108"/>
      <c r="E107" s="108"/>
      <c r="F107" s="6" t="s">
        <v>38</v>
      </c>
      <c r="G107" s="10">
        <f t="shared" si="36"/>
        <v>0</v>
      </c>
      <c r="H107" s="7">
        <v>0</v>
      </c>
      <c r="I107" s="7">
        <v>0</v>
      </c>
      <c r="J107" s="7">
        <v>0</v>
      </c>
      <c r="K107" s="7">
        <v>0</v>
      </c>
      <c r="L107" s="107"/>
    </row>
    <row r="108" spans="1:14" ht="27" customHeight="1" x14ac:dyDescent="0.25">
      <c r="A108" s="108" t="s">
        <v>71</v>
      </c>
      <c r="B108" s="108" t="s">
        <v>163</v>
      </c>
      <c r="C108" s="108" t="s">
        <v>43</v>
      </c>
      <c r="D108" s="108" t="s">
        <v>86</v>
      </c>
      <c r="E108" s="108" t="s">
        <v>86</v>
      </c>
      <c r="F108" s="6" t="s">
        <v>19</v>
      </c>
      <c r="G108" s="10">
        <f>H108+I108+J108+K108</f>
        <v>2432.5</v>
      </c>
      <c r="H108" s="10">
        <v>0</v>
      </c>
      <c r="I108" s="10">
        <v>2432.5</v>
      </c>
      <c r="J108" s="10">
        <v>0</v>
      </c>
      <c r="K108" s="10">
        <v>0</v>
      </c>
      <c r="L108" s="105" t="s">
        <v>94</v>
      </c>
    </row>
    <row r="109" spans="1:14" ht="17.25" customHeight="1" x14ac:dyDescent="0.25">
      <c r="A109" s="108"/>
      <c r="B109" s="108"/>
      <c r="C109" s="108"/>
      <c r="D109" s="108"/>
      <c r="E109" s="108"/>
      <c r="F109" s="6" t="s">
        <v>35</v>
      </c>
      <c r="G109" s="7"/>
      <c r="H109" s="7"/>
      <c r="I109" s="7"/>
      <c r="J109" s="7"/>
      <c r="K109" s="7"/>
      <c r="L109" s="106"/>
    </row>
    <row r="110" spans="1:14" ht="24.75" customHeight="1" x14ac:dyDescent="0.25">
      <c r="A110" s="108"/>
      <c r="B110" s="108"/>
      <c r="C110" s="108"/>
      <c r="D110" s="108"/>
      <c r="E110" s="108"/>
      <c r="F110" s="9" t="s">
        <v>36</v>
      </c>
      <c r="G110" s="10">
        <f>H110+I110+J110+K110</f>
        <v>0</v>
      </c>
      <c r="H110" s="10">
        <v>0</v>
      </c>
      <c r="I110" s="10">
        <v>0</v>
      </c>
      <c r="J110" s="10">
        <v>0</v>
      </c>
      <c r="K110" s="10">
        <v>0</v>
      </c>
      <c r="L110" s="106"/>
    </row>
    <row r="111" spans="1:14" ht="24.75" customHeight="1" x14ac:dyDescent="0.25">
      <c r="A111" s="108"/>
      <c r="B111" s="108"/>
      <c r="C111" s="108"/>
      <c r="D111" s="108"/>
      <c r="E111" s="108"/>
      <c r="F111" s="11" t="s">
        <v>37</v>
      </c>
      <c r="G111" s="10">
        <f t="shared" ref="G111:G112" si="37">H111+I111+J111+K111</f>
        <v>2432.5</v>
      </c>
      <c r="H111" s="3">
        <v>0</v>
      </c>
      <c r="I111" s="10">
        <v>2432.5</v>
      </c>
      <c r="J111" s="10">
        <v>0</v>
      </c>
      <c r="K111" s="10">
        <v>0</v>
      </c>
      <c r="L111" s="106"/>
    </row>
    <row r="112" spans="1:14" ht="33.75" customHeight="1" x14ac:dyDescent="0.25">
      <c r="A112" s="108"/>
      <c r="B112" s="108"/>
      <c r="C112" s="108"/>
      <c r="D112" s="108"/>
      <c r="E112" s="108"/>
      <c r="F112" s="6" t="s">
        <v>38</v>
      </c>
      <c r="G112" s="10">
        <f t="shared" si="37"/>
        <v>0</v>
      </c>
      <c r="H112" s="7">
        <v>0</v>
      </c>
      <c r="I112" s="7">
        <v>0</v>
      </c>
      <c r="J112" s="7">
        <v>0</v>
      </c>
      <c r="K112" s="7">
        <v>0</v>
      </c>
      <c r="L112" s="107"/>
    </row>
    <row r="113" spans="1:12" ht="24.75" customHeight="1" x14ac:dyDescent="0.25">
      <c r="A113" s="108" t="s">
        <v>168</v>
      </c>
      <c r="B113" s="108" t="s">
        <v>101</v>
      </c>
      <c r="C113" s="108" t="s">
        <v>43</v>
      </c>
      <c r="D113" s="108" t="s">
        <v>108</v>
      </c>
      <c r="E113" s="108" t="s">
        <v>34</v>
      </c>
      <c r="F113" s="6" t="s">
        <v>19</v>
      </c>
      <c r="G113" s="10">
        <f>H113+I113+J113+K113</f>
        <v>64260</v>
      </c>
      <c r="H113" s="7">
        <v>0</v>
      </c>
      <c r="I113" s="7">
        <v>0</v>
      </c>
      <c r="J113" s="7">
        <f>J115+J116+J117+J118</f>
        <v>32130</v>
      </c>
      <c r="K113" s="7">
        <f>K115+K116+K117+K118</f>
        <v>32130</v>
      </c>
      <c r="L113" s="105" t="s">
        <v>94</v>
      </c>
    </row>
    <row r="114" spans="1:12" ht="19.5" customHeight="1" x14ac:dyDescent="0.25">
      <c r="A114" s="108"/>
      <c r="B114" s="108"/>
      <c r="C114" s="108"/>
      <c r="D114" s="108"/>
      <c r="E114" s="108"/>
      <c r="F114" s="6" t="s">
        <v>35</v>
      </c>
      <c r="G114" s="10"/>
      <c r="H114" s="7"/>
      <c r="I114" s="7"/>
      <c r="J114" s="7"/>
      <c r="K114" s="7"/>
      <c r="L114" s="106"/>
    </row>
    <row r="115" spans="1:12" ht="24.75" customHeight="1" x14ac:dyDescent="0.25">
      <c r="A115" s="108"/>
      <c r="B115" s="108"/>
      <c r="C115" s="108"/>
      <c r="D115" s="108"/>
      <c r="E115" s="108"/>
      <c r="F115" s="9" t="s">
        <v>36</v>
      </c>
      <c r="G115" s="10">
        <f>H115+I115+J115+K115</f>
        <v>0</v>
      </c>
      <c r="H115" s="10">
        <v>0</v>
      </c>
      <c r="I115" s="10">
        <v>0</v>
      </c>
      <c r="J115" s="10">
        <v>0</v>
      </c>
      <c r="K115" s="10">
        <v>0</v>
      </c>
      <c r="L115" s="106"/>
    </row>
    <row r="116" spans="1:12" ht="24.75" customHeight="1" x14ac:dyDescent="0.25">
      <c r="A116" s="108"/>
      <c r="B116" s="108"/>
      <c r="C116" s="108"/>
      <c r="D116" s="108"/>
      <c r="E116" s="108"/>
      <c r="F116" s="11" t="s">
        <v>37</v>
      </c>
      <c r="G116" s="10">
        <f>H116+I116+J116+K116</f>
        <v>32130</v>
      </c>
      <c r="H116" s="7">
        <v>0</v>
      </c>
      <c r="I116" s="7">
        <v>0</v>
      </c>
      <c r="J116" s="7">
        <v>16065</v>
      </c>
      <c r="K116" s="7">
        <v>16065</v>
      </c>
      <c r="L116" s="106"/>
    </row>
    <row r="117" spans="1:12" ht="24.75" customHeight="1" x14ac:dyDescent="0.25">
      <c r="A117" s="108"/>
      <c r="B117" s="108"/>
      <c r="C117" s="108"/>
      <c r="D117" s="108"/>
      <c r="E117" s="108"/>
      <c r="F117" s="11" t="s">
        <v>160</v>
      </c>
      <c r="G117" s="10">
        <f>H117+I117+J117+K117</f>
        <v>32130</v>
      </c>
      <c r="H117" s="7">
        <v>0</v>
      </c>
      <c r="I117" s="7">
        <v>0</v>
      </c>
      <c r="J117" s="7">
        <v>16065</v>
      </c>
      <c r="K117" s="7">
        <v>16065</v>
      </c>
      <c r="L117" s="106"/>
    </row>
    <row r="118" spans="1:12" ht="24.75" customHeight="1" x14ac:dyDescent="0.25">
      <c r="A118" s="108"/>
      <c r="B118" s="108"/>
      <c r="C118" s="108"/>
      <c r="D118" s="108"/>
      <c r="E118" s="108"/>
      <c r="F118" s="6" t="s">
        <v>38</v>
      </c>
      <c r="G118" s="10">
        <f>H118+I118+J118+K118</f>
        <v>0</v>
      </c>
      <c r="H118" s="10">
        <v>0</v>
      </c>
      <c r="I118" s="10">
        <v>0</v>
      </c>
      <c r="J118" s="10">
        <v>0</v>
      </c>
      <c r="K118" s="10">
        <v>0</v>
      </c>
      <c r="L118" s="107"/>
    </row>
    <row r="119" spans="1:12" ht="21.75" customHeight="1" x14ac:dyDescent="0.25">
      <c r="A119" s="140" t="s">
        <v>72</v>
      </c>
      <c r="B119" s="140"/>
      <c r="C119" s="140"/>
      <c r="D119" s="140"/>
      <c r="E119" s="140"/>
      <c r="F119" s="140"/>
      <c r="G119" s="140"/>
      <c r="H119" s="140"/>
      <c r="I119" s="140"/>
      <c r="J119" s="140"/>
      <c r="K119" s="140"/>
      <c r="L119" s="140"/>
    </row>
    <row r="120" spans="1:12" ht="30.75" customHeight="1" x14ac:dyDescent="0.25">
      <c r="A120" s="108" t="s">
        <v>73</v>
      </c>
      <c r="B120" s="108" t="s">
        <v>88</v>
      </c>
      <c r="C120" s="108" t="s">
        <v>43</v>
      </c>
      <c r="D120" s="108" t="s">
        <v>86</v>
      </c>
      <c r="E120" s="108" t="s">
        <v>34</v>
      </c>
      <c r="F120" s="6" t="s">
        <v>19</v>
      </c>
      <c r="G120" s="10">
        <f>H120+I120+J120+K120</f>
        <v>61404.5</v>
      </c>
      <c r="H120" s="10">
        <f>H122+H123+H124</f>
        <v>0</v>
      </c>
      <c r="I120" s="10">
        <f t="shared" ref="I120:K120" si="38">I122+I123+I124</f>
        <v>15039.6</v>
      </c>
      <c r="J120" s="10">
        <f t="shared" si="38"/>
        <v>23594.6</v>
      </c>
      <c r="K120" s="10">
        <f t="shared" si="38"/>
        <v>22770.3</v>
      </c>
      <c r="L120" s="105" t="s">
        <v>95</v>
      </c>
    </row>
    <row r="121" spans="1:12" ht="17.25" customHeight="1" x14ac:dyDescent="0.25">
      <c r="A121" s="108"/>
      <c r="B121" s="108"/>
      <c r="C121" s="108"/>
      <c r="D121" s="108"/>
      <c r="E121" s="108"/>
      <c r="F121" s="6" t="s">
        <v>35</v>
      </c>
      <c r="G121" s="7"/>
      <c r="H121" s="7"/>
      <c r="I121" s="7"/>
      <c r="J121" s="7"/>
      <c r="K121" s="7"/>
      <c r="L121" s="106"/>
    </row>
    <row r="122" spans="1:12" ht="24.75" customHeight="1" x14ac:dyDescent="0.25">
      <c r="A122" s="108"/>
      <c r="B122" s="108"/>
      <c r="C122" s="108"/>
      <c r="D122" s="108"/>
      <c r="E122" s="108"/>
      <c r="F122" s="9" t="s">
        <v>36</v>
      </c>
      <c r="G122" s="10">
        <f>H122+I122+J122+K122</f>
        <v>0</v>
      </c>
      <c r="H122" s="10">
        <v>0</v>
      </c>
      <c r="I122" s="10">
        <v>0</v>
      </c>
      <c r="J122" s="10">
        <v>0</v>
      </c>
      <c r="K122" s="10">
        <v>0</v>
      </c>
      <c r="L122" s="106"/>
    </row>
    <row r="123" spans="1:12" ht="24.75" customHeight="1" x14ac:dyDescent="0.25">
      <c r="A123" s="108"/>
      <c r="B123" s="108"/>
      <c r="C123" s="108"/>
      <c r="D123" s="108"/>
      <c r="E123" s="108"/>
      <c r="F123" s="11" t="s">
        <v>37</v>
      </c>
      <c r="G123" s="10">
        <f t="shared" ref="G123:G124" si="39">H123+I123+J123+K123</f>
        <v>61404.5</v>
      </c>
      <c r="H123" s="3">
        <v>0</v>
      </c>
      <c r="I123" s="3">
        <v>15039.6</v>
      </c>
      <c r="J123" s="3">
        <v>23594.6</v>
      </c>
      <c r="K123" s="3">
        <v>22770.3</v>
      </c>
      <c r="L123" s="106"/>
    </row>
    <row r="124" spans="1:12" ht="80.25" customHeight="1" x14ac:dyDescent="0.25">
      <c r="A124" s="108"/>
      <c r="B124" s="108"/>
      <c r="C124" s="108"/>
      <c r="D124" s="108"/>
      <c r="E124" s="108"/>
      <c r="F124" s="6" t="s">
        <v>38</v>
      </c>
      <c r="G124" s="10">
        <f t="shared" si="39"/>
        <v>0</v>
      </c>
      <c r="H124" s="7">
        <v>0</v>
      </c>
      <c r="I124" s="7">
        <v>0</v>
      </c>
      <c r="J124" s="7">
        <v>0</v>
      </c>
      <c r="K124" s="7">
        <v>0</v>
      </c>
      <c r="L124" s="107"/>
    </row>
    <row r="125" spans="1:12" ht="27" customHeight="1" x14ac:dyDescent="0.25">
      <c r="A125" s="108" t="s">
        <v>74</v>
      </c>
      <c r="B125" s="108" t="s">
        <v>75</v>
      </c>
      <c r="C125" s="108" t="s">
        <v>169</v>
      </c>
      <c r="D125" s="108" t="s">
        <v>86</v>
      </c>
      <c r="E125" s="108" t="s">
        <v>86</v>
      </c>
      <c r="F125" s="6" t="s">
        <v>19</v>
      </c>
      <c r="G125" s="10">
        <f>H125+I125+J125+K125</f>
        <v>2752.3</v>
      </c>
      <c r="H125" s="10">
        <f>H127+H128+H129</f>
        <v>0</v>
      </c>
      <c r="I125" s="10">
        <f t="shared" ref="I125:K125" si="40">I127+I128+I129</f>
        <v>2752.3</v>
      </c>
      <c r="J125" s="10">
        <f t="shared" si="40"/>
        <v>0</v>
      </c>
      <c r="K125" s="10">
        <f t="shared" si="40"/>
        <v>0</v>
      </c>
      <c r="L125" s="105" t="s">
        <v>170</v>
      </c>
    </row>
    <row r="126" spans="1:12" ht="17.25" customHeight="1" x14ac:dyDescent="0.25">
      <c r="A126" s="108"/>
      <c r="B126" s="108"/>
      <c r="C126" s="108"/>
      <c r="D126" s="108"/>
      <c r="E126" s="108"/>
      <c r="F126" s="6" t="s">
        <v>35</v>
      </c>
      <c r="G126" s="7"/>
      <c r="H126" s="7"/>
      <c r="I126" s="7"/>
      <c r="J126" s="7"/>
      <c r="K126" s="7"/>
      <c r="L126" s="106"/>
    </row>
    <row r="127" spans="1:12" ht="24.75" customHeight="1" x14ac:dyDescent="0.25">
      <c r="A127" s="108"/>
      <c r="B127" s="108"/>
      <c r="C127" s="108"/>
      <c r="D127" s="108"/>
      <c r="E127" s="108"/>
      <c r="F127" s="9" t="s">
        <v>36</v>
      </c>
      <c r="G127" s="10">
        <f>H127+I127+J127+K127</f>
        <v>0</v>
      </c>
      <c r="H127" s="10">
        <v>0</v>
      </c>
      <c r="I127" s="10">
        <v>0</v>
      </c>
      <c r="J127" s="10">
        <v>0</v>
      </c>
      <c r="K127" s="10">
        <v>0</v>
      </c>
      <c r="L127" s="106"/>
    </row>
    <row r="128" spans="1:12" ht="24.75" customHeight="1" x14ac:dyDescent="0.25">
      <c r="A128" s="108"/>
      <c r="B128" s="108"/>
      <c r="C128" s="108"/>
      <c r="D128" s="108"/>
      <c r="E128" s="108"/>
      <c r="F128" s="11" t="s">
        <v>37</v>
      </c>
      <c r="G128" s="10">
        <f t="shared" ref="G128:G129" si="41">H128+I128+J128+K128</f>
        <v>2752.3</v>
      </c>
      <c r="H128" s="3">
        <v>0</v>
      </c>
      <c r="I128" s="3">
        <v>2752.3</v>
      </c>
      <c r="J128" s="3">
        <v>0</v>
      </c>
      <c r="K128" s="3">
        <v>0</v>
      </c>
      <c r="L128" s="106"/>
    </row>
    <row r="129" spans="1:14" ht="50.25" customHeight="1" x14ac:dyDescent="0.25">
      <c r="A129" s="108"/>
      <c r="B129" s="108"/>
      <c r="C129" s="108"/>
      <c r="D129" s="108"/>
      <c r="E129" s="108"/>
      <c r="F129" s="6" t="s">
        <v>38</v>
      </c>
      <c r="G129" s="10">
        <f t="shared" si="41"/>
        <v>0</v>
      </c>
      <c r="H129" s="7">
        <v>0</v>
      </c>
      <c r="I129" s="7">
        <v>0</v>
      </c>
      <c r="J129" s="7">
        <v>0</v>
      </c>
      <c r="K129" s="7">
        <v>0</v>
      </c>
      <c r="L129" s="107"/>
    </row>
    <row r="130" spans="1:14" ht="37.5" customHeight="1" x14ac:dyDescent="0.25">
      <c r="A130" s="115" t="s">
        <v>87</v>
      </c>
      <c r="B130" s="115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</row>
    <row r="131" spans="1:14" ht="27.75" customHeight="1" x14ac:dyDescent="0.25">
      <c r="A131" s="108" t="s">
        <v>76</v>
      </c>
      <c r="B131" s="132" t="s">
        <v>91</v>
      </c>
      <c r="C131" s="129" t="s">
        <v>85</v>
      </c>
      <c r="D131" s="129" t="s">
        <v>33</v>
      </c>
      <c r="E131" s="129" t="s">
        <v>33</v>
      </c>
      <c r="F131" s="6" t="s">
        <v>19</v>
      </c>
      <c r="G131" s="20">
        <f>H131</f>
        <v>486.3</v>
      </c>
      <c r="H131" s="20">
        <v>486.3</v>
      </c>
      <c r="I131" s="20">
        <v>0</v>
      </c>
      <c r="J131" s="20">
        <v>0</v>
      </c>
      <c r="K131" s="20">
        <v>0</v>
      </c>
      <c r="L131" s="129" t="s">
        <v>99</v>
      </c>
    </row>
    <row r="132" spans="1:14" ht="21.75" customHeight="1" x14ac:dyDescent="0.25">
      <c r="A132" s="108"/>
      <c r="B132" s="133"/>
      <c r="C132" s="130"/>
      <c r="D132" s="130"/>
      <c r="E132" s="130"/>
      <c r="F132" s="6" t="s">
        <v>35</v>
      </c>
      <c r="G132" s="20"/>
      <c r="H132" s="20"/>
      <c r="I132" s="20"/>
      <c r="J132" s="20"/>
      <c r="K132" s="20"/>
      <c r="L132" s="130"/>
    </row>
    <row r="133" spans="1:14" ht="37.5" customHeight="1" x14ac:dyDescent="0.25">
      <c r="A133" s="108"/>
      <c r="B133" s="133"/>
      <c r="C133" s="130"/>
      <c r="D133" s="130"/>
      <c r="E133" s="130"/>
      <c r="F133" s="9" t="s">
        <v>36</v>
      </c>
      <c r="G133" s="19">
        <f>H133+I133+J133+K133</f>
        <v>0</v>
      </c>
      <c r="H133" s="19">
        <v>0</v>
      </c>
      <c r="I133" s="19">
        <v>0</v>
      </c>
      <c r="J133" s="19">
        <v>0</v>
      </c>
      <c r="K133" s="19">
        <v>0</v>
      </c>
      <c r="L133" s="130"/>
    </row>
    <row r="134" spans="1:14" ht="27" customHeight="1" x14ac:dyDescent="0.25">
      <c r="A134" s="108"/>
      <c r="B134" s="133"/>
      <c r="C134" s="130"/>
      <c r="D134" s="130"/>
      <c r="E134" s="130"/>
      <c r="F134" s="11" t="s">
        <v>37</v>
      </c>
      <c r="G134" s="20">
        <f>H134</f>
        <v>486.3</v>
      </c>
      <c r="H134" s="20">
        <v>486.3</v>
      </c>
      <c r="I134" s="20">
        <v>0</v>
      </c>
      <c r="J134" s="20">
        <v>0</v>
      </c>
      <c r="K134" s="20">
        <v>0</v>
      </c>
      <c r="L134" s="130"/>
    </row>
    <row r="135" spans="1:14" ht="27.75" customHeight="1" x14ac:dyDescent="0.25">
      <c r="A135" s="108"/>
      <c r="B135" s="134"/>
      <c r="C135" s="131"/>
      <c r="D135" s="131"/>
      <c r="E135" s="131"/>
      <c r="F135" s="6" t="s">
        <v>38</v>
      </c>
      <c r="G135" s="19">
        <f>H135+I135+J135+K135</f>
        <v>0</v>
      </c>
      <c r="H135" s="19">
        <v>0</v>
      </c>
      <c r="I135" s="19">
        <v>0</v>
      </c>
      <c r="J135" s="19">
        <v>0</v>
      </c>
      <c r="K135" s="19">
        <v>0</v>
      </c>
      <c r="L135" s="131"/>
    </row>
    <row r="136" spans="1:14" ht="30.75" customHeight="1" x14ac:dyDescent="0.25">
      <c r="A136" s="108" t="s">
        <v>171</v>
      </c>
      <c r="B136" s="108" t="s">
        <v>89</v>
      </c>
      <c r="C136" s="110" t="s">
        <v>67</v>
      </c>
      <c r="D136" s="108" t="s">
        <v>33</v>
      </c>
      <c r="E136" s="108" t="s">
        <v>34</v>
      </c>
      <c r="F136" s="6" t="s">
        <v>19</v>
      </c>
      <c r="G136" s="10">
        <f>H136+I136+J136+K136</f>
        <v>806.4</v>
      </c>
      <c r="H136" s="10">
        <v>214.8</v>
      </c>
      <c r="I136" s="3">
        <f t="shared" ref="I136:K136" si="42">I138+I139+I140</f>
        <v>117.6</v>
      </c>
      <c r="J136" s="10">
        <f t="shared" si="42"/>
        <v>228</v>
      </c>
      <c r="K136" s="10">
        <f t="shared" si="42"/>
        <v>246</v>
      </c>
      <c r="L136" s="105" t="s">
        <v>96</v>
      </c>
      <c r="N136" s="8"/>
    </row>
    <row r="137" spans="1:14" ht="17.25" customHeight="1" x14ac:dyDescent="0.25">
      <c r="A137" s="108"/>
      <c r="B137" s="108"/>
      <c r="C137" s="110"/>
      <c r="D137" s="108"/>
      <c r="E137" s="108"/>
      <c r="F137" s="6" t="s">
        <v>35</v>
      </c>
      <c r="G137" s="7"/>
      <c r="H137" s="7"/>
      <c r="I137" s="28"/>
      <c r="J137" s="7"/>
      <c r="K137" s="7"/>
      <c r="L137" s="106"/>
    </row>
    <row r="138" spans="1:14" ht="24.75" customHeight="1" x14ac:dyDescent="0.25">
      <c r="A138" s="108"/>
      <c r="B138" s="108"/>
      <c r="C138" s="110"/>
      <c r="D138" s="108"/>
      <c r="E138" s="108"/>
      <c r="F138" s="9" t="s">
        <v>36</v>
      </c>
      <c r="G138" s="10">
        <f>H138+I138+J138+K138</f>
        <v>0</v>
      </c>
      <c r="H138" s="10">
        <v>0</v>
      </c>
      <c r="I138" s="3">
        <v>0</v>
      </c>
      <c r="J138" s="10">
        <v>0</v>
      </c>
      <c r="K138" s="10">
        <v>0</v>
      </c>
      <c r="L138" s="106"/>
    </row>
    <row r="139" spans="1:14" ht="24.75" customHeight="1" x14ac:dyDescent="0.25">
      <c r="A139" s="108"/>
      <c r="B139" s="108"/>
      <c r="C139" s="110"/>
      <c r="D139" s="108"/>
      <c r="E139" s="108"/>
      <c r="F139" s="11" t="s">
        <v>37</v>
      </c>
      <c r="G139" s="10">
        <f t="shared" ref="G139:G140" si="43">H139+I139+J139+K139</f>
        <v>806.4</v>
      </c>
      <c r="H139" s="3">
        <v>214.8</v>
      </c>
      <c r="I139" s="3">
        <f>211-93.4</f>
        <v>117.6</v>
      </c>
      <c r="J139" s="3">
        <v>228</v>
      </c>
      <c r="K139" s="3">
        <v>246</v>
      </c>
      <c r="L139" s="106"/>
    </row>
    <row r="140" spans="1:14" ht="33.75" customHeight="1" x14ac:dyDescent="0.25">
      <c r="A140" s="108"/>
      <c r="B140" s="108"/>
      <c r="C140" s="110"/>
      <c r="D140" s="108"/>
      <c r="E140" s="108"/>
      <c r="F140" s="6" t="s">
        <v>38</v>
      </c>
      <c r="G140" s="10">
        <f t="shared" si="43"/>
        <v>0</v>
      </c>
      <c r="H140" s="7">
        <v>0</v>
      </c>
      <c r="I140" s="7">
        <v>0</v>
      </c>
      <c r="J140" s="7">
        <v>0</v>
      </c>
      <c r="K140" s="7">
        <v>0</v>
      </c>
      <c r="L140" s="107"/>
    </row>
    <row r="141" spans="1:14" ht="23.25" customHeight="1" x14ac:dyDescent="0.25">
      <c r="A141" s="116" t="s">
        <v>77</v>
      </c>
      <c r="B141" s="117"/>
      <c r="C141" s="117"/>
      <c r="D141" s="117"/>
      <c r="E141" s="117"/>
      <c r="F141" s="117"/>
      <c r="G141" s="117"/>
      <c r="H141" s="117"/>
      <c r="I141" s="117"/>
      <c r="J141" s="117"/>
      <c r="K141" s="117"/>
      <c r="L141" s="118"/>
      <c r="N141" s="8"/>
    </row>
    <row r="142" spans="1:14" ht="23.25" customHeight="1" x14ac:dyDescent="0.25">
      <c r="A142" s="108" t="s">
        <v>172</v>
      </c>
      <c r="B142" s="108" t="s">
        <v>79</v>
      </c>
      <c r="C142" s="108" t="s">
        <v>80</v>
      </c>
      <c r="D142" s="108" t="s">
        <v>86</v>
      </c>
      <c r="E142" s="108" t="s">
        <v>34</v>
      </c>
      <c r="F142" s="6" t="s">
        <v>19</v>
      </c>
      <c r="G142" s="10">
        <f>H142+I142+J142+K142</f>
        <v>6695.2999999999993</v>
      </c>
      <c r="H142" s="10">
        <f>H144+H145+H146</f>
        <v>0</v>
      </c>
      <c r="I142" s="10">
        <f>I144+I145+I146</f>
        <v>2201.6</v>
      </c>
      <c r="J142" s="10">
        <f>J144+J145+J146</f>
        <v>2298.1</v>
      </c>
      <c r="K142" s="10">
        <f>K144+K145+K146</f>
        <v>2195.6</v>
      </c>
      <c r="L142" s="105"/>
    </row>
    <row r="143" spans="1:14" ht="23.25" customHeight="1" x14ac:dyDescent="0.25">
      <c r="A143" s="108"/>
      <c r="B143" s="108"/>
      <c r="C143" s="108"/>
      <c r="D143" s="108"/>
      <c r="E143" s="108"/>
      <c r="F143" s="6" t="s">
        <v>35</v>
      </c>
      <c r="G143" s="7"/>
      <c r="H143" s="7"/>
      <c r="I143" s="7"/>
      <c r="J143" s="7"/>
      <c r="K143" s="7"/>
      <c r="L143" s="106"/>
    </row>
    <row r="144" spans="1:14" ht="23.25" customHeight="1" x14ac:dyDescent="0.25">
      <c r="A144" s="108"/>
      <c r="B144" s="108"/>
      <c r="C144" s="108"/>
      <c r="D144" s="108"/>
      <c r="E144" s="108"/>
      <c r="F144" s="9" t="s">
        <v>36</v>
      </c>
      <c r="G144" s="10">
        <f>H144+I144+J144+K144</f>
        <v>0</v>
      </c>
      <c r="H144" s="10">
        <f>H188+H259+H275+H296</f>
        <v>0</v>
      </c>
      <c r="I144" s="10">
        <f t="shared" ref="I144:K144" si="44">I188+I259+I275+I296</f>
        <v>0</v>
      </c>
      <c r="J144" s="10">
        <f t="shared" si="44"/>
        <v>0</v>
      </c>
      <c r="K144" s="10">
        <f t="shared" si="44"/>
        <v>0</v>
      </c>
      <c r="L144" s="106"/>
    </row>
    <row r="145" spans="1:12" ht="23.25" customHeight="1" x14ac:dyDescent="0.25">
      <c r="A145" s="108"/>
      <c r="B145" s="108"/>
      <c r="C145" s="108"/>
      <c r="D145" s="108"/>
      <c r="E145" s="108"/>
      <c r="F145" s="11" t="s">
        <v>37</v>
      </c>
      <c r="G145" s="10">
        <f t="shared" ref="G145:G146" si="45">H145+I145+J145+K145</f>
        <v>6695.2999999999993</v>
      </c>
      <c r="H145" s="3">
        <f>H155+H160</f>
        <v>0</v>
      </c>
      <c r="I145" s="3">
        <f t="shared" ref="I145" si="46">I155+I160</f>
        <v>2201.6</v>
      </c>
      <c r="J145" s="3">
        <f>J155+J160+J150</f>
        <v>2298.1</v>
      </c>
      <c r="K145" s="3">
        <f>K155+K160+K150</f>
        <v>2195.6</v>
      </c>
      <c r="L145" s="106"/>
    </row>
    <row r="146" spans="1:12" ht="24.75" customHeight="1" x14ac:dyDescent="0.25">
      <c r="A146" s="108"/>
      <c r="B146" s="129"/>
      <c r="C146" s="108"/>
      <c r="D146" s="108"/>
      <c r="E146" s="108"/>
      <c r="F146" s="6" t="s">
        <v>38</v>
      </c>
      <c r="G146" s="10">
        <f t="shared" si="45"/>
        <v>0</v>
      </c>
      <c r="H146" s="7">
        <f>H190+H261+H277+H298</f>
        <v>0</v>
      </c>
      <c r="I146" s="7">
        <f t="shared" ref="I146:K146" si="47">I190+I261+I277+I298</f>
        <v>0</v>
      </c>
      <c r="J146" s="7">
        <f t="shared" si="47"/>
        <v>0</v>
      </c>
      <c r="K146" s="7">
        <f t="shared" si="47"/>
        <v>0</v>
      </c>
      <c r="L146" s="107"/>
    </row>
    <row r="147" spans="1:12" ht="24.75" customHeight="1" x14ac:dyDescent="0.25">
      <c r="A147" s="135" t="s">
        <v>78</v>
      </c>
      <c r="B147" s="138" t="s">
        <v>174</v>
      </c>
      <c r="C147" s="139" t="s">
        <v>176</v>
      </c>
      <c r="D147" s="129" t="s">
        <v>108</v>
      </c>
      <c r="E147" s="141" t="s">
        <v>34</v>
      </c>
      <c r="F147" s="6" t="s">
        <v>19</v>
      </c>
      <c r="G147" s="10">
        <f>H147+I147+J147+K147</f>
        <v>2000</v>
      </c>
      <c r="H147" s="7">
        <f>H149+H150+H151</f>
        <v>0</v>
      </c>
      <c r="I147" s="7">
        <f t="shared" ref="I147:K147" si="48">I149+I150+I151</f>
        <v>0</v>
      </c>
      <c r="J147" s="7">
        <f t="shared" si="48"/>
        <v>1000</v>
      </c>
      <c r="K147" s="7">
        <f t="shared" si="48"/>
        <v>1000</v>
      </c>
      <c r="L147" s="105"/>
    </row>
    <row r="148" spans="1:12" ht="24.75" customHeight="1" x14ac:dyDescent="0.25">
      <c r="A148" s="136"/>
      <c r="B148" s="138"/>
      <c r="C148" s="139"/>
      <c r="D148" s="130"/>
      <c r="E148" s="142"/>
      <c r="F148" s="6" t="s">
        <v>35</v>
      </c>
      <c r="G148" s="10"/>
      <c r="H148" s="7"/>
      <c r="I148" s="7"/>
      <c r="J148" s="7"/>
      <c r="K148" s="7"/>
      <c r="L148" s="106"/>
    </row>
    <row r="149" spans="1:12" ht="24.75" customHeight="1" x14ac:dyDescent="0.25">
      <c r="A149" s="136"/>
      <c r="B149" s="138"/>
      <c r="C149" s="139"/>
      <c r="D149" s="130"/>
      <c r="E149" s="142"/>
      <c r="F149" s="9" t="s">
        <v>36</v>
      </c>
      <c r="G149" s="10">
        <f t="shared" ref="G149" si="49">H149+I149+J149+K149</f>
        <v>0</v>
      </c>
      <c r="H149" s="7">
        <v>0</v>
      </c>
      <c r="I149" s="7">
        <v>0</v>
      </c>
      <c r="J149" s="7">
        <v>0</v>
      </c>
      <c r="K149" s="7">
        <v>0</v>
      </c>
      <c r="L149" s="106"/>
    </row>
    <row r="150" spans="1:12" ht="24.75" customHeight="1" x14ac:dyDescent="0.25">
      <c r="A150" s="136"/>
      <c r="B150" s="138"/>
      <c r="C150" s="139"/>
      <c r="D150" s="130"/>
      <c r="E150" s="142"/>
      <c r="F150" s="11" t="s">
        <v>37</v>
      </c>
      <c r="G150" s="10">
        <f>H150+I150+J150+K150</f>
        <v>2000</v>
      </c>
      <c r="H150" s="7">
        <v>0</v>
      </c>
      <c r="I150" s="7">
        <v>0</v>
      </c>
      <c r="J150" s="7">
        <v>1000</v>
      </c>
      <c r="K150" s="7">
        <v>1000</v>
      </c>
      <c r="L150" s="106"/>
    </row>
    <row r="151" spans="1:12" ht="24.75" customHeight="1" x14ac:dyDescent="0.25">
      <c r="A151" s="137"/>
      <c r="B151" s="138"/>
      <c r="C151" s="139"/>
      <c r="D151" s="131"/>
      <c r="E151" s="143"/>
      <c r="F151" s="6" t="s">
        <v>38</v>
      </c>
      <c r="G151" s="10">
        <f t="shared" ref="G151" si="50">H151+I151+J151+K151</f>
        <v>0</v>
      </c>
      <c r="H151" s="7">
        <v>0</v>
      </c>
      <c r="I151" s="7">
        <v>0</v>
      </c>
      <c r="J151" s="7">
        <v>0</v>
      </c>
      <c r="K151" s="7">
        <v>0</v>
      </c>
      <c r="L151" s="107"/>
    </row>
    <row r="152" spans="1:12" ht="30.75" customHeight="1" x14ac:dyDescent="0.25">
      <c r="A152" s="108" t="s">
        <v>81</v>
      </c>
      <c r="B152" s="108" t="s">
        <v>175</v>
      </c>
      <c r="C152" s="108" t="s">
        <v>80</v>
      </c>
      <c r="D152" s="108" t="s">
        <v>86</v>
      </c>
      <c r="E152" s="108" t="s">
        <v>34</v>
      </c>
      <c r="F152" s="6" t="s">
        <v>19</v>
      </c>
      <c r="G152" s="10">
        <f>H152+I152+J152+K152</f>
        <v>1000</v>
      </c>
      <c r="H152" s="10">
        <f>H154+H155+H156</f>
        <v>0</v>
      </c>
      <c r="I152" s="10">
        <f t="shared" ref="I152" si="51">I154+I155+I156</f>
        <v>1000</v>
      </c>
      <c r="J152" s="10">
        <v>0</v>
      </c>
      <c r="K152" s="10">
        <v>0</v>
      </c>
      <c r="L152" s="105" t="s">
        <v>97</v>
      </c>
    </row>
    <row r="153" spans="1:12" ht="17.25" customHeight="1" x14ac:dyDescent="0.25">
      <c r="A153" s="108"/>
      <c r="B153" s="108"/>
      <c r="C153" s="108"/>
      <c r="D153" s="108"/>
      <c r="E153" s="108"/>
      <c r="F153" s="6" t="s">
        <v>35</v>
      </c>
      <c r="G153" s="7"/>
      <c r="H153" s="7"/>
      <c r="I153" s="7"/>
      <c r="J153" s="7"/>
      <c r="K153" s="7"/>
      <c r="L153" s="106"/>
    </row>
    <row r="154" spans="1:12" ht="24.75" customHeight="1" x14ac:dyDescent="0.25">
      <c r="A154" s="108"/>
      <c r="B154" s="108"/>
      <c r="C154" s="108"/>
      <c r="D154" s="108"/>
      <c r="E154" s="108"/>
      <c r="F154" s="9" t="s">
        <v>36</v>
      </c>
      <c r="G154" s="10">
        <f>H154+I154+J154+K154</f>
        <v>0</v>
      </c>
      <c r="H154" s="10">
        <v>0</v>
      </c>
      <c r="I154" s="10">
        <v>0</v>
      </c>
      <c r="J154" s="10">
        <v>0</v>
      </c>
      <c r="K154" s="10">
        <v>0</v>
      </c>
      <c r="L154" s="106"/>
    </row>
    <row r="155" spans="1:12" ht="24.75" customHeight="1" x14ac:dyDescent="0.25">
      <c r="A155" s="108"/>
      <c r="B155" s="108"/>
      <c r="C155" s="108"/>
      <c r="D155" s="108"/>
      <c r="E155" s="108"/>
      <c r="F155" s="11" t="s">
        <v>37</v>
      </c>
      <c r="G155" s="10">
        <f t="shared" ref="G155:G156" si="52">H155+I155+J155+K155</f>
        <v>1000</v>
      </c>
      <c r="H155" s="3">
        <v>0</v>
      </c>
      <c r="I155" s="3">
        <v>1000</v>
      </c>
      <c r="J155" s="3">
        <v>0</v>
      </c>
      <c r="K155" s="3">
        <v>0</v>
      </c>
      <c r="L155" s="106"/>
    </row>
    <row r="156" spans="1:12" ht="33.75" customHeight="1" x14ac:dyDescent="0.25">
      <c r="A156" s="108"/>
      <c r="B156" s="108"/>
      <c r="C156" s="108"/>
      <c r="D156" s="108"/>
      <c r="E156" s="108"/>
      <c r="F156" s="6" t="s">
        <v>38</v>
      </c>
      <c r="G156" s="10">
        <f t="shared" si="52"/>
        <v>0</v>
      </c>
      <c r="H156" s="7">
        <v>0</v>
      </c>
      <c r="I156" s="7">
        <v>0</v>
      </c>
      <c r="J156" s="7">
        <v>0</v>
      </c>
      <c r="K156" s="7">
        <v>0</v>
      </c>
      <c r="L156" s="107"/>
    </row>
    <row r="157" spans="1:12" ht="27" customHeight="1" x14ac:dyDescent="0.25">
      <c r="A157" s="108" t="s">
        <v>173</v>
      </c>
      <c r="B157" s="108" t="s">
        <v>82</v>
      </c>
      <c r="C157" s="108" t="s">
        <v>80</v>
      </c>
      <c r="D157" s="108" t="s">
        <v>86</v>
      </c>
      <c r="E157" s="108" t="s">
        <v>34</v>
      </c>
      <c r="F157" s="6" t="s">
        <v>19</v>
      </c>
      <c r="G157" s="10">
        <f>H157+I157+J157+K157</f>
        <v>3695.2999999999997</v>
      </c>
      <c r="H157" s="10">
        <f>H159+H160+H161</f>
        <v>0</v>
      </c>
      <c r="I157" s="10">
        <f t="shared" ref="I157:K157" si="53">I159+I160+I161</f>
        <v>1201.5999999999999</v>
      </c>
      <c r="J157" s="10">
        <f t="shared" si="53"/>
        <v>1298.0999999999999</v>
      </c>
      <c r="K157" s="10">
        <f t="shared" si="53"/>
        <v>1195.5999999999999</v>
      </c>
      <c r="L157" s="105" t="s">
        <v>97</v>
      </c>
    </row>
    <row r="158" spans="1:12" ht="17.25" customHeight="1" x14ac:dyDescent="0.25">
      <c r="A158" s="108"/>
      <c r="B158" s="108"/>
      <c r="C158" s="108"/>
      <c r="D158" s="108"/>
      <c r="E158" s="108"/>
      <c r="F158" s="6" t="s">
        <v>35</v>
      </c>
      <c r="G158" s="7"/>
      <c r="H158" s="7"/>
      <c r="I158" s="7"/>
      <c r="J158" s="7"/>
      <c r="K158" s="7"/>
      <c r="L158" s="106"/>
    </row>
    <row r="159" spans="1:12" ht="24.75" customHeight="1" x14ac:dyDescent="0.25">
      <c r="A159" s="108"/>
      <c r="B159" s="108"/>
      <c r="C159" s="108"/>
      <c r="D159" s="108"/>
      <c r="E159" s="108"/>
      <c r="F159" s="9" t="s">
        <v>36</v>
      </c>
      <c r="G159" s="10">
        <f>H159+I159+J159+K159</f>
        <v>0</v>
      </c>
      <c r="H159" s="10">
        <v>0</v>
      </c>
      <c r="I159" s="10">
        <v>0</v>
      </c>
      <c r="J159" s="10">
        <v>0</v>
      </c>
      <c r="K159" s="10">
        <v>0</v>
      </c>
      <c r="L159" s="106"/>
    </row>
    <row r="160" spans="1:12" ht="24.75" customHeight="1" x14ac:dyDescent="0.25">
      <c r="A160" s="108"/>
      <c r="B160" s="108"/>
      <c r="C160" s="108"/>
      <c r="D160" s="108"/>
      <c r="E160" s="108"/>
      <c r="F160" s="11" t="s">
        <v>37</v>
      </c>
      <c r="G160" s="10">
        <f t="shared" ref="G160:G161" si="54">H160+I160+J160+K160</f>
        <v>3695.2999999999997</v>
      </c>
      <c r="H160" s="3">
        <v>0</v>
      </c>
      <c r="I160" s="3">
        <v>1201.5999999999999</v>
      </c>
      <c r="J160" s="3">
        <v>1298.0999999999999</v>
      </c>
      <c r="K160" s="3">
        <v>1195.5999999999999</v>
      </c>
      <c r="L160" s="106"/>
    </row>
    <row r="161" spans="1:12" ht="32.25" customHeight="1" x14ac:dyDescent="0.25">
      <c r="A161" s="108"/>
      <c r="B161" s="108"/>
      <c r="C161" s="108"/>
      <c r="D161" s="108"/>
      <c r="E161" s="108"/>
      <c r="F161" s="6" t="s">
        <v>38</v>
      </c>
      <c r="G161" s="10">
        <f t="shared" si="54"/>
        <v>0</v>
      </c>
      <c r="H161" s="7">
        <v>0</v>
      </c>
      <c r="I161" s="7">
        <v>0</v>
      </c>
      <c r="J161" s="7">
        <v>0</v>
      </c>
      <c r="K161" s="7">
        <v>0</v>
      </c>
      <c r="L161" s="107"/>
    </row>
    <row r="162" spans="1:12" ht="18.75" x14ac:dyDescent="0.25">
      <c r="L162" s="97" t="s">
        <v>158</v>
      </c>
    </row>
  </sheetData>
  <mergeCells count="192">
    <mergeCell ref="E147:E151"/>
    <mergeCell ref="D147:D151"/>
    <mergeCell ref="L147:L151"/>
    <mergeCell ref="E131:E135"/>
    <mergeCell ref="L131:L135"/>
    <mergeCell ref="D142:D146"/>
    <mergeCell ref="E142:E146"/>
    <mergeCell ref="L157:L161"/>
    <mergeCell ref="A157:A161"/>
    <mergeCell ref="B157:B161"/>
    <mergeCell ref="C157:C161"/>
    <mergeCell ref="D157:D161"/>
    <mergeCell ref="E157:E161"/>
    <mergeCell ref="A152:A156"/>
    <mergeCell ref="B152:B156"/>
    <mergeCell ref="C152:C156"/>
    <mergeCell ref="D152:D156"/>
    <mergeCell ref="E152:E156"/>
    <mergeCell ref="L152:L156"/>
    <mergeCell ref="L142:L146"/>
    <mergeCell ref="A141:L141"/>
    <mergeCell ref="A142:A146"/>
    <mergeCell ref="B142:B146"/>
    <mergeCell ref="C142:C146"/>
    <mergeCell ref="A147:A151"/>
    <mergeCell ref="B147:B151"/>
    <mergeCell ref="C147:C151"/>
    <mergeCell ref="A119:L119"/>
    <mergeCell ref="A120:A124"/>
    <mergeCell ref="B120:B124"/>
    <mergeCell ref="C120:C124"/>
    <mergeCell ref="D120:D124"/>
    <mergeCell ref="E120:E124"/>
    <mergeCell ref="L120:L124"/>
    <mergeCell ref="A130:L130"/>
    <mergeCell ref="A136:A140"/>
    <mergeCell ref="B136:B140"/>
    <mergeCell ref="C136:C140"/>
    <mergeCell ref="D136:D140"/>
    <mergeCell ref="E136:E140"/>
    <mergeCell ref="L136:L140"/>
    <mergeCell ref="L125:L129"/>
    <mergeCell ref="A125:A129"/>
    <mergeCell ref="B125:B129"/>
    <mergeCell ref="C125:C129"/>
    <mergeCell ref="D125:D129"/>
    <mergeCell ref="E125:E129"/>
    <mergeCell ref="A131:A135"/>
    <mergeCell ref="B131:B135"/>
    <mergeCell ref="C131:C135"/>
    <mergeCell ref="D131:D135"/>
    <mergeCell ref="L98:L102"/>
    <mergeCell ref="A108:A112"/>
    <mergeCell ref="B108:B112"/>
    <mergeCell ref="C108:C112"/>
    <mergeCell ref="D108:D112"/>
    <mergeCell ref="E108:E112"/>
    <mergeCell ref="L108:L112"/>
    <mergeCell ref="A98:A102"/>
    <mergeCell ref="B98:B102"/>
    <mergeCell ref="C98:C102"/>
    <mergeCell ref="D98:D102"/>
    <mergeCell ref="E98:E102"/>
    <mergeCell ref="A103:A107"/>
    <mergeCell ref="B103:B107"/>
    <mergeCell ref="C103:C107"/>
    <mergeCell ref="D103:D107"/>
    <mergeCell ref="E103:E107"/>
    <mergeCell ref="L103:L107"/>
    <mergeCell ref="A92:L92"/>
    <mergeCell ref="A93:A97"/>
    <mergeCell ref="B93:B97"/>
    <mergeCell ref="C93:C97"/>
    <mergeCell ref="D93:D97"/>
    <mergeCell ref="E93:E97"/>
    <mergeCell ref="L93:L97"/>
    <mergeCell ref="L77:L81"/>
    <mergeCell ref="A82:A86"/>
    <mergeCell ref="B82:B86"/>
    <mergeCell ref="C82:C86"/>
    <mergeCell ref="D82:D86"/>
    <mergeCell ref="E82:E86"/>
    <mergeCell ref="L82:L86"/>
    <mergeCell ref="A77:A81"/>
    <mergeCell ref="B77:B81"/>
    <mergeCell ref="C77:C81"/>
    <mergeCell ref="D77:D81"/>
    <mergeCell ref="E77:E81"/>
    <mergeCell ref="A87:A91"/>
    <mergeCell ref="B87:B91"/>
    <mergeCell ref="C87:C91"/>
    <mergeCell ref="D87:D91"/>
    <mergeCell ref="E87:E91"/>
    <mergeCell ref="L67:L71"/>
    <mergeCell ref="A72:A76"/>
    <mergeCell ref="B72:B76"/>
    <mergeCell ref="C72:C76"/>
    <mergeCell ref="D72:D76"/>
    <mergeCell ref="E72:E76"/>
    <mergeCell ref="L72:L76"/>
    <mergeCell ref="A67:A71"/>
    <mergeCell ref="B67:B71"/>
    <mergeCell ref="C67:C71"/>
    <mergeCell ref="D67:D71"/>
    <mergeCell ref="E67:E71"/>
    <mergeCell ref="L57:L61"/>
    <mergeCell ref="A62:A66"/>
    <mergeCell ref="B62:B66"/>
    <mergeCell ref="C62:C66"/>
    <mergeCell ref="D62:D66"/>
    <mergeCell ref="E62:E66"/>
    <mergeCell ref="L62:L66"/>
    <mergeCell ref="A57:A61"/>
    <mergeCell ref="B57:B61"/>
    <mergeCell ref="C57:C61"/>
    <mergeCell ref="D57:D61"/>
    <mergeCell ref="E57:E61"/>
    <mergeCell ref="L47:L51"/>
    <mergeCell ref="A52:A56"/>
    <mergeCell ref="B52:B56"/>
    <mergeCell ref="C52:C56"/>
    <mergeCell ref="D52:D56"/>
    <mergeCell ref="E52:E56"/>
    <mergeCell ref="L52:L56"/>
    <mergeCell ref="A47:A51"/>
    <mergeCell ref="B47:B51"/>
    <mergeCell ref="C47:C51"/>
    <mergeCell ref="D47:D51"/>
    <mergeCell ref="E47:E51"/>
    <mergeCell ref="B27:B31"/>
    <mergeCell ref="C27:C31"/>
    <mergeCell ref="D27:D31"/>
    <mergeCell ref="E27:E31"/>
    <mergeCell ref="L37:L41"/>
    <mergeCell ref="A42:A46"/>
    <mergeCell ref="B42:B46"/>
    <mergeCell ref="C42:C46"/>
    <mergeCell ref="D42:D46"/>
    <mergeCell ref="E42:E46"/>
    <mergeCell ref="L42:L46"/>
    <mergeCell ref="A37:A41"/>
    <mergeCell ref="B37:B41"/>
    <mergeCell ref="C37:C41"/>
    <mergeCell ref="D37:D41"/>
    <mergeCell ref="E37:E41"/>
    <mergeCell ref="L32:L36"/>
    <mergeCell ref="A27:A31"/>
    <mergeCell ref="B3:L3"/>
    <mergeCell ref="B4:L4"/>
    <mergeCell ref="B5:L5"/>
    <mergeCell ref="E7:E8"/>
    <mergeCell ref="F7:F8"/>
    <mergeCell ref="G7:K7"/>
    <mergeCell ref="L7:L8"/>
    <mergeCell ref="A21:L21"/>
    <mergeCell ref="A15:L15"/>
    <mergeCell ref="A16:A20"/>
    <mergeCell ref="B16:B20"/>
    <mergeCell ref="C16:C20"/>
    <mergeCell ref="D16:D20"/>
    <mergeCell ref="E16:E20"/>
    <mergeCell ref="L16:L20"/>
    <mergeCell ref="A10:A14"/>
    <mergeCell ref="B10:B14"/>
    <mergeCell ref="C10:C14"/>
    <mergeCell ref="D10:D14"/>
    <mergeCell ref="E10:E14"/>
    <mergeCell ref="L10:L14"/>
    <mergeCell ref="L87:L91"/>
    <mergeCell ref="A113:A118"/>
    <mergeCell ref="B113:B118"/>
    <mergeCell ref="C113:C118"/>
    <mergeCell ref="D113:D118"/>
    <mergeCell ref="E113:E118"/>
    <mergeCell ref="L113:L118"/>
    <mergeCell ref="B6:C6"/>
    <mergeCell ref="A7:A8"/>
    <mergeCell ref="B7:B8"/>
    <mergeCell ref="C7:C8"/>
    <mergeCell ref="D7:D8"/>
    <mergeCell ref="A22:A26"/>
    <mergeCell ref="B22:B26"/>
    <mergeCell ref="C22:C26"/>
    <mergeCell ref="D22:D26"/>
    <mergeCell ref="E22:E26"/>
    <mergeCell ref="L22:L26"/>
    <mergeCell ref="L27:L31"/>
    <mergeCell ref="A32:A36"/>
    <mergeCell ref="B32:B36"/>
    <mergeCell ref="C32:C36"/>
    <mergeCell ref="D32:D36"/>
    <mergeCell ref="E32:E36"/>
  </mergeCells>
  <pageMargins left="0.31496062992125984" right="0.31496062992125984" top="0.35433070866141736" bottom="0.35433070866141736" header="0.31496062992125984" footer="0.31496062992125984"/>
  <pageSetup paperSize="9" scale="78" orientation="landscape" r:id="rId1"/>
  <rowBreaks count="6" manualBreakCount="6">
    <brk id="26" max="11" man="1"/>
    <brk id="51" max="11" man="1"/>
    <brk id="76" max="11" man="1"/>
    <brk id="102" max="11" man="1"/>
    <brk id="124" max="11" man="1"/>
    <brk id="15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1"/>
  <sheetViews>
    <sheetView view="pageBreakPreview" topLeftCell="A28" zoomScale="110" zoomScaleNormal="100" zoomScaleSheetLayoutView="110" workbookViewId="0">
      <selection activeCell="U51" sqref="U51"/>
    </sheetView>
  </sheetViews>
  <sheetFormatPr defaultRowHeight="15" x14ac:dyDescent="0.25"/>
  <cols>
    <col min="1" max="1" width="34.5703125" customWidth="1"/>
    <col min="2" max="2" width="11.42578125" customWidth="1"/>
    <col min="4" max="4" width="7" bestFit="1" customWidth="1"/>
    <col min="5" max="5" width="5.42578125" bestFit="1" customWidth="1"/>
    <col min="6" max="6" width="7" bestFit="1" customWidth="1"/>
    <col min="7" max="7" width="3.7109375" bestFit="1" customWidth="1"/>
    <col min="8" max="8" width="7" bestFit="1" customWidth="1"/>
    <col min="9" max="9" width="7" customWidth="1"/>
    <col min="10" max="10" width="7" bestFit="1" customWidth="1"/>
    <col min="11" max="11" width="7.7109375" bestFit="1" customWidth="1"/>
    <col min="12" max="12" width="7" bestFit="1" customWidth="1"/>
    <col min="13" max="13" width="5.42578125" bestFit="1" customWidth="1"/>
    <col min="14" max="14" width="7" bestFit="1" customWidth="1"/>
    <col min="15" max="15" width="7.7109375" bestFit="1" customWidth="1"/>
  </cols>
  <sheetData>
    <row r="1" spans="1:15" ht="18.75" x14ac:dyDescent="0.3">
      <c r="A1" s="100"/>
      <c r="B1" s="100"/>
      <c r="C1" s="100"/>
      <c r="D1" s="100"/>
      <c r="E1" s="100"/>
      <c r="F1" s="100"/>
      <c r="G1" s="100"/>
      <c r="H1" s="144" t="s">
        <v>104</v>
      </c>
      <c r="I1" s="144"/>
      <c r="J1" s="144"/>
      <c r="K1" s="144"/>
      <c r="L1" s="144"/>
      <c r="M1" s="144"/>
      <c r="N1" s="144"/>
      <c r="O1" s="144"/>
    </row>
    <row r="2" spans="1:15" ht="18.75" x14ac:dyDescent="0.3">
      <c r="A2" s="100"/>
      <c r="B2" s="100"/>
      <c r="C2" s="100"/>
      <c r="D2" s="100"/>
      <c r="E2" s="100"/>
      <c r="F2" s="100"/>
      <c r="G2" s="100"/>
      <c r="H2" s="144" t="s">
        <v>154</v>
      </c>
      <c r="I2" s="144"/>
      <c r="J2" s="144"/>
      <c r="K2" s="144"/>
      <c r="L2" s="144"/>
      <c r="M2" s="144"/>
      <c r="N2" s="144"/>
      <c r="O2" s="144"/>
    </row>
    <row r="3" spans="1:15" ht="18.75" x14ac:dyDescent="0.3">
      <c r="A3" s="100"/>
      <c r="B3" s="100"/>
      <c r="C3" s="100"/>
      <c r="D3" s="100"/>
      <c r="E3" s="100"/>
      <c r="F3" s="100"/>
      <c r="G3" s="100"/>
      <c r="H3" s="144" t="s">
        <v>155</v>
      </c>
      <c r="I3" s="144"/>
      <c r="J3" s="144"/>
      <c r="K3" s="144"/>
      <c r="L3" s="144"/>
      <c r="M3" s="144"/>
      <c r="N3" s="144"/>
      <c r="O3" s="144"/>
    </row>
    <row r="4" spans="1:15" ht="18.75" x14ac:dyDescent="0.3">
      <c r="A4" s="100"/>
      <c r="B4" s="100"/>
      <c r="C4" s="100"/>
      <c r="D4" s="100"/>
      <c r="E4" s="100"/>
      <c r="F4" s="100"/>
      <c r="G4" s="100"/>
      <c r="H4" s="144" t="s">
        <v>196</v>
      </c>
      <c r="I4" s="144"/>
      <c r="J4" s="144"/>
      <c r="K4" s="144"/>
      <c r="L4" s="144"/>
      <c r="M4" s="144"/>
      <c r="N4" s="144"/>
      <c r="O4" s="144"/>
    </row>
    <row r="5" spans="1:15" ht="18.75" x14ac:dyDescent="0.3">
      <c r="A5" s="100"/>
      <c r="B5" s="100"/>
      <c r="C5" s="100"/>
      <c r="D5" s="100"/>
      <c r="E5" s="100"/>
      <c r="F5" s="100"/>
      <c r="G5" s="100"/>
      <c r="H5" s="144" t="s">
        <v>194</v>
      </c>
      <c r="I5" s="144"/>
      <c r="J5" s="144"/>
      <c r="K5" s="144"/>
      <c r="L5" s="144"/>
      <c r="M5" s="144"/>
      <c r="N5" s="144"/>
      <c r="O5" s="144"/>
    </row>
    <row r="6" spans="1:15" ht="18.75" x14ac:dyDescent="0.3">
      <c r="A6" s="100"/>
      <c r="B6" s="100"/>
      <c r="C6" s="100"/>
      <c r="D6" s="100"/>
      <c r="E6" s="100"/>
      <c r="F6" s="100"/>
      <c r="G6" s="100"/>
      <c r="H6" s="144" t="s">
        <v>195</v>
      </c>
      <c r="I6" s="144"/>
      <c r="J6" s="144"/>
      <c r="K6" s="144"/>
      <c r="L6" s="144"/>
      <c r="M6" s="144"/>
      <c r="N6" s="144"/>
      <c r="O6" s="144"/>
    </row>
    <row r="7" spans="1:15" ht="18.75" x14ac:dyDescent="0.3">
      <c r="A7" s="100"/>
      <c r="B7" s="100"/>
      <c r="C7" s="100"/>
      <c r="D7" s="100"/>
      <c r="E7" s="100"/>
      <c r="F7" s="100"/>
      <c r="G7" s="100"/>
      <c r="H7" s="144" t="s">
        <v>156</v>
      </c>
      <c r="I7" s="144"/>
      <c r="J7" s="144"/>
      <c r="K7" s="144"/>
      <c r="L7" s="144"/>
      <c r="M7" s="144"/>
      <c r="N7" s="144"/>
      <c r="O7" s="144"/>
    </row>
    <row r="8" spans="1:15" ht="18.75" x14ac:dyDescent="0.3">
      <c r="A8" s="100"/>
      <c r="B8" s="100"/>
      <c r="C8" s="100"/>
      <c r="D8" s="100"/>
      <c r="E8" s="100"/>
      <c r="F8" s="100"/>
      <c r="G8" s="100"/>
      <c r="H8" s="31" t="s">
        <v>157</v>
      </c>
      <c r="I8" s="31"/>
      <c r="J8" s="31"/>
      <c r="K8" s="31"/>
      <c r="L8" s="31"/>
      <c r="M8" s="31"/>
      <c r="N8" s="31"/>
      <c r="O8" s="31"/>
    </row>
    <row r="9" spans="1:15" ht="18.75" x14ac:dyDescent="0.3">
      <c r="A9" s="100"/>
      <c r="B9" s="100"/>
      <c r="C9" s="100"/>
      <c r="D9" s="100"/>
      <c r="E9" s="100"/>
      <c r="F9" s="100"/>
      <c r="G9" s="30"/>
      <c r="H9" s="31" t="s">
        <v>105</v>
      </c>
      <c r="I9" s="31"/>
      <c r="J9" s="31"/>
      <c r="K9" s="31"/>
      <c r="L9" s="31"/>
      <c r="M9" s="31"/>
      <c r="N9" s="31"/>
      <c r="O9" s="31"/>
    </row>
    <row r="10" spans="1:15" ht="18.75" x14ac:dyDescent="0.3">
      <c r="A10" s="100"/>
      <c r="B10" s="100"/>
      <c r="C10" s="100"/>
      <c r="D10" s="100"/>
      <c r="E10" s="100"/>
      <c r="F10" s="100"/>
      <c r="G10" s="30"/>
      <c r="H10" s="31"/>
      <c r="I10" s="31"/>
      <c r="J10" s="31"/>
      <c r="K10" s="31"/>
      <c r="L10" s="31"/>
      <c r="M10" s="31"/>
      <c r="N10" s="31"/>
      <c r="O10" s="31"/>
    </row>
    <row r="11" spans="1:15" ht="18.75" x14ac:dyDescent="0.3">
      <c r="A11" s="100"/>
      <c r="B11" s="100"/>
      <c r="C11" s="100"/>
      <c r="D11" s="100"/>
      <c r="E11" s="100"/>
      <c r="F11" s="100"/>
      <c r="G11" s="30"/>
      <c r="H11" s="31"/>
      <c r="I11" s="31"/>
      <c r="J11" s="31"/>
      <c r="K11" s="31"/>
      <c r="L11" s="31"/>
      <c r="M11" s="31"/>
      <c r="N11" s="31"/>
      <c r="O11" s="31"/>
    </row>
    <row r="12" spans="1:15" ht="18.75" x14ac:dyDescent="0.3">
      <c r="A12" s="100"/>
      <c r="B12" s="100"/>
      <c r="C12" s="100"/>
      <c r="D12" s="100"/>
      <c r="E12" s="100"/>
      <c r="F12" s="100"/>
      <c r="G12" s="30"/>
      <c r="H12" s="31"/>
      <c r="I12" s="31"/>
      <c r="J12" s="31"/>
      <c r="K12" s="31"/>
      <c r="L12" s="31"/>
      <c r="M12" s="31"/>
      <c r="N12" s="31"/>
      <c r="O12" s="31"/>
    </row>
    <row r="13" spans="1:15" ht="18.75" x14ac:dyDescent="0.3">
      <c r="A13" s="100"/>
      <c r="B13" s="100"/>
      <c r="C13" s="100"/>
      <c r="D13" s="100"/>
      <c r="E13" s="100"/>
      <c r="F13" s="100"/>
      <c r="G13" s="100"/>
      <c r="H13" s="100"/>
      <c r="I13" s="30"/>
      <c r="J13" s="30"/>
      <c r="K13" s="30"/>
      <c r="L13" s="30"/>
      <c r="M13" s="30"/>
      <c r="N13" s="30"/>
      <c r="O13" s="30"/>
    </row>
    <row r="14" spans="1:15" ht="18.75" x14ac:dyDescent="0.3">
      <c r="A14" s="174" t="s">
        <v>9</v>
      </c>
      <c r="B14" s="174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</row>
    <row r="15" spans="1:15" ht="18.75" x14ac:dyDescent="0.3">
      <c r="A15" s="174" t="s">
        <v>10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</row>
    <row r="16" spans="1:15" ht="18.75" x14ac:dyDescent="0.3">
      <c r="A16" s="174" t="s">
        <v>11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</row>
    <row r="17" spans="1:19" x14ac:dyDescent="0.25">
      <c r="A17" s="175"/>
      <c r="B17" s="175"/>
      <c r="C17" s="101"/>
      <c r="D17" s="101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</row>
    <row r="18" spans="1:19" ht="15" customHeight="1" x14ac:dyDescent="0.25">
      <c r="A18" s="158" t="s">
        <v>12</v>
      </c>
      <c r="B18" s="158" t="s">
        <v>150</v>
      </c>
      <c r="C18" s="176" t="s">
        <v>106</v>
      </c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8"/>
    </row>
    <row r="19" spans="1:19" x14ac:dyDescent="0.25">
      <c r="A19" s="158"/>
      <c r="B19" s="158"/>
      <c r="C19" s="158" t="s">
        <v>107</v>
      </c>
      <c r="D19" s="158" t="s">
        <v>86</v>
      </c>
      <c r="E19" s="158"/>
      <c r="F19" s="158"/>
      <c r="G19" s="158"/>
      <c r="H19" s="158" t="s">
        <v>108</v>
      </c>
      <c r="I19" s="158"/>
      <c r="J19" s="158"/>
      <c r="K19" s="158"/>
      <c r="L19" s="158" t="s">
        <v>34</v>
      </c>
      <c r="M19" s="158"/>
      <c r="N19" s="158"/>
      <c r="O19" s="158"/>
    </row>
    <row r="20" spans="1:19" ht="77.25" customHeight="1" x14ac:dyDescent="0.25">
      <c r="A20" s="158"/>
      <c r="B20" s="158"/>
      <c r="C20" s="158"/>
      <c r="D20" s="32" t="s">
        <v>109</v>
      </c>
      <c r="E20" s="32" t="s">
        <v>36</v>
      </c>
      <c r="F20" s="33" t="s">
        <v>110</v>
      </c>
      <c r="G20" s="34" t="s">
        <v>111</v>
      </c>
      <c r="H20" s="32" t="s">
        <v>109</v>
      </c>
      <c r="I20" s="32" t="s">
        <v>36</v>
      </c>
      <c r="J20" s="33" t="s">
        <v>110</v>
      </c>
      <c r="K20" s="34" t="s">
        <v>111</v>
      </c>
      <c r="L20" s="32" t="s">
        <v>109</v>
      </c>
      <c r="M20" s="32" t="s">
        <v>36</v>
      </c>
      <c r="N20" s="33" t="s">
        <v>110</v>
      </c>
      <c r="O20" s="34" t="s">
        <v>111</v>
      </c>
    </row>
    <row r="21" spans="1:19" x14ac:dyDescent="0.25">
      <c r="A21" s="35">
        <v>1</v>
      </c>
      <c r="B21" s="35">
        <v>2</v>
      </c>
      <c r="C21" s="35" t="s">
        <v>23</v>
      </c>
      <c r="D21" s="36" t="s">
        <v>24</v>
      </c>
      <c r="E21" s="37" t="s">
        <v>25</v>
      </c>
      <c r="F21" s="37" t="s">
        <v>26</v>
      </c>
      <c r="G21" s="37" t="s">
        <v>27</v>
      </c>
      <c r="H21" s="37" t="s">
        <v>28</v>
      </c>
      <c r="I21" s="37" t="s">
        <v>29</v>
      </c>
      <c r="J21" s="37" t="s">
        <v>30</v>
      </c>
      <c r="K21" s="37" t="s">
        <v>31</v>
      </c>
      <c r="L21" s="37" t="s">
        <v>32</v>
      </c>
      <c r="M21" s="37" t="s">
        <v>112</v>
      </c>
      <c r="N21" s="37" t="s">
        <v>113</v>
      </c>
      <c r="O21" s="37" t="s">
        <v>114</v>
      </c>
    </row>
    <row r="22" spans="1:19" x14ac:dyDescent="0.25">
      <c r="A22" s="159" t="s">
        <v>190</v>
      </c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1"/>
    </row>
    <row r="23" spans="1:19" ht="28.5" customHeight="1" x14ac:dyDescent="0.25">
      <c r="A23" s="38" t="s">
        <v>115</v>
      </c>
      <c r="B23" s="39" t="s">
        <v>116</v>
      </c>
      <c r="C23" s="40">
        <f>D23+H23+L23</f>
        <v>143736.19999999998</v>
      </c>
      <c r="D23" s="41">
        <f>D24+D25+D27+D29</f>
        <v>28143.599999999999</v>
      </c>
      <c r="E23" s="42">
        <f>E24+E25+E27+E29</f>
        <v>0</v>
      </c>
      <c r="F23" s="42">
        <f>F24+F25+F27</f>
        <v>28143.599999999999</v>
      </c>
      <c r="G23" s="42">
        <f>G24+G25+G27+G29</f>
        <v>0</v>
      </c>
      <c r="H23" s="41">
        <f>H24+H25+H27+H29</f>
        <v>58250.7</v>
      </c>
      <c r="I23" s="42">
        <f>I24+I25+I27+I29</f>
        <v>0</v>
      </c>
      <c r="J23" s="42">
        <f>J24+J25+J27</f>
        <v>42185.7</v>
      </c>
      <c r="K23" s="42">
        <f>K24+K25+K27+K29</f>
        <v>16065</v>
      </c>
      <c r="L23" s="41">
        <f>L24+L25+L27+L29</f>
        <v>57341.9</v>
      </c>
      <c r="M23" s="42">
        <f>M24+M25+M27+M29</f>
        <v>0</v>
      </c>
      <c r="N23" s="42">
        <f>N24+N25+N27</f>
        <v>41276.9</v>
      </c>
      <c r="O23" s="42">
        <f>O24+O25+O27+O29</f>
        <v>16065</v>
      </c>
      <c r="Q23" s="96">
        <f>C23+7644.4</f>
        <v>151380.59999999998</v>
      </c>
      <c r="R23" s="96"/>
      <c r="S23" s="96"/>
    </row>
    <row r="24" spans="1:19" ht="35.25" customHeight="1" x14ac:dyDescent="0.25">
      <c r="A24" s="38" t="s">
        <v>43</v>
      </c>
      <c r="B24" s="39" t="s">
        <v>116</v>
      </c>
      <c r="C24" s="40">
        <f>D24+H24+L24</f>
        <v>102158.6</v>
      </c>
      <c r="D24" s="41">
        <f>E24+F24+G24</f>
        <v>23189.699999999997</v>
      </c>
      <c r="E24" s="40"/>
      <c r="F24" s="42">
        <f>F34</f>
        <v>23189.699999999997</v>
      </c>
      <c r="G24" s="40">
        <f t="shared" ref="G24:G31" si="0">G32</f>
        <v>0</v>
      </c>
      <c r="H24" s="41">
        <f>I24+J24+K24</f>
        <v>39887.599999999999</v>
      </c>
      <c r="I24" s="40">
        <f t="shared" ref="I24:I31" si="1">I32</f>
        <v>0</v>
      </c>
      <c r="J24" s="42">
        <f>J34</f>
        <v>39887.599999999999</v>
      </c>
      <c r="K24" s="40">
        <f>K32</f>
        <v>0</v>
      </c>
      <c r="L24" s="41">
        <f>M24+N24+O24</f>
        <v>39081.300000000003</v>
      </c>
      <c r="M24" s="40">
        <f t="shared" ref="M24:M31" si="2">M32</f>
        <v>0</v>
      </c>
      <c r="N24" s="42">
        <f>N34</f>
        <v>39081.300000000003</v>
      </c>
      <c r="O24" s="40">
        <f>O32</f>
        <v>0</v>
      </c>
      <c r="Q24" s="96"/>
    </row>
    <row r="25" spans="1:19" ht="51.75" customHeight="1" x14ac:dyDescent="0.25">
      <c r="A25" s="43" t="s">
        <v>117</v>
      </c>
      <c r="B25" s="44" t="s">
        <v>118</v>
      </c>
      <c r="C25" s="40">
        <f t="shared" ref="C25:C31" si="3">D25+H25+L25</f>
        <v>2752.3</v>
      </c>
      <c r="D25" s="41">
        <f>E25+F25+G25</f>
        <v>2752.3</v>
      </c>
      <c r="E25" s="55">
        <f t="shared" ref="E25:E31" si="4">E33</f>
        <v>0</v>
      </c>
      <c r="F25" s="46">
        <f>F35</f>
        <v>2752.3</v>
      </c>
      <c r="G25" s="55">
        <f t="shared" si="0"/>
        <v>0</v>
      </c>
      <c r="H25" s="41">
        <f>I25+J25+K25</f>
        <v>0</v>
      </c>
      <c r="I25" s="55">
        <f t="shared" si="1"/>
        <v>0</v>
      </c>
      <c r="J25" s="46">
        <f>J35</f>
        <v>0</v>
      </c>
      <c r="K25" s="55">
        <v>0</v>
      </c>
      <c r="L25" s="41">
        <f>M25+N25+O25</f>
        <v>0</v>
      </c>
      <c r="M25" s="55">
        <f t="shared" si="2"/>
        <v>0</v>
      </c>
      <c r="N25" s="46">
        <f>N35</f>
        <v>0</v>
      </c>
      <c r="O25" s="55">
        <v>0</v>
      </c>
    </row>
    <row r="26" spans="1:19" ht="32.25" customHeight="1" x14ac:dyDescent="0.25">
      <c r="A26" s="47" t="s">
        <v>119</v>
      </c>
      <c r="B26" s="48" t="s">
        <v>118</v>
      </c>
      <c r="C26" s="40">
        <f t="shared" si="3"/>
        <v>2752.3</v>
      </c>
      <c r="D26" s="52">
        <f>E26+F26+G26</f>
        <v>2752.3</v>
      </c>
      <c r="E26" s="55">
        <f t="shared" si="4"/>
        <v>0</v>
      </c>
      <c r="F26" s="49">
        <f>F25</f>
        <v>2752.3</v>
      </c>
      <c r="G26" s="55">
        <f t="shared" si="0"/>
        <v>0</v>
      </c>
      <c r="H26" s="52">
        <f>I26+J26+K26</f>
        <v>0</v>
      </c>
      <c r="I26" s="55">
        <f t="shared" si="1"/>
        <v>0</v>
      </c>
      <c r="J26" s="49">
        <f>J25</f>
        <v>0</v>
      </c>
      <c r="K26" s="55">
        <f t="shared" ref="K26:K31" si="5">K34</f>
        <v>0</v>
      </c>
      <c r="L26" s="52">
        <f>M26+N26+O26</f>
        <v>0</v>
      </c>
      <c r="M26" s="55">
        <f t="shared" si="2"/>
        <v>0</v>
      </c>
      <c r="N26" s="49">
        <f>N25</f>
        <v>0</v>
      </c>
      <c r="O26" s="55">
        <f t="shared" ref="O26:O31" si="6">O34</f>
        <v>0</v>
      </c>
    </row>
    <row r="27" spans="1:19" ht="42.75" customHeight="1" x14ac:dyDescent="0.25">
      <c r="A27" s="38" t="s">
        <v>120</v>
      </c>
      <c r="B27" s="39" t="s">
        <v>116</v>
      </c>
      <c r="C27" s="40">
        <f t="shared" si="3"/>
        <v>6695.3000000000011</v>
      </c>
      <c r="D27" s="41">
        <f>E27+F27+G27</f>
        <v>2201.6000000000004</v>
      </c>
      <c r="E27" s="40">
        <f t="shared" si="4"/>
        <v>0</v>
      </c>
      <c r="F27" s="42">
        <f>F158</f>
        <v>2201.6000000000004</v>
      </c>
      <c r="G27" s="40">
        <f t="shared" si="0"/>
        <v>0</v>
      </c>
      <c r="H27" s="41">
        <f>I27+J27+K27</f>
        <v>2298.1000000000004</v>
      </c>
      <c r="I27" s="40">
        <f t="shared" si="1"/>
        <v>0</v>
      </c>
      <c r="J27" s="42">
        <f>J158</f>
        <v>2298.1000000000004</v>
      </c>
      <c r="K27" s="40">
        <f t="shared" si="5"/>
        <v>0</v>
      </c>
      <c r="L27" s="41">
        <f>M27+N27+O27</f>
        <v>2195.6000000000004</v>
      </c>
      <c r="M27" s="40">
        <f t="shared" si="2"/>
        <v>0</v>
      </c>
      <c r="N27" s="42">
        <f>N158</f>
        <v>2195.6000000000004</v>
      </c>
      <c r="O27" s="40">
        <f t="shared" si="6"/>
        <v>0</v>
      </c>
    </row>
    <row r="28" spans="1:19" ht="42" customHeight="1" x14ac:dyDescent="0.25">
      <c r="A28" s="50" t="s">
        <v>121</v>
      </c>
      <c r="B28" s="51" t="s">
        <v>116</v>
      </c>
      <c r="C28" s="40">
        <f t="shared" si="3"/>
        <v>4695.3000000000011</v>
      </c>
      <c r="D28" s="52">
        <f>E28+F28+G28</f>
        <v>2201.6000000000004</v>
      </c>
      <c r="E28" s="55">
        <f t="shared" si="4"/>
        <v>0</v>
      </c>
      <c r="F28" s="53">
        <f>F27</f>
        <v>2201.6000000000004</v>
      </c>
      <c r="G28" s="55">
        <f t="shared" si="0"/>
        <v>0</v>
      </c>
      <c r="H28" s="52">
        <f>I28+J28+K28</f>
        <v>1298.1000000000004</v>
      </c>
      <c r="I28" s="55">
        <f t="shared" si="1"/>
        <v>0</v>
      </c>
      <c r="J28" s="53">
        <f>J27-1000</f>
        <v>1298.1000000000004</v>
      </c>
      <c r="K28" s="55">
        <f t="shared" si="5"/>
        <v>0</v>
      </c>
      <c r="L28" s="52">
        <f>M28+N28+O28</f>
        <v>1195.6000000000004</v>
      </c>
      <c r="M28" s="55">
        <f t="shared" si="2"/>
        <v>0</v>
      </c>
      <c r="N28" s="53">
        <f>N27-1000</f>
        <v>1195.6000000000004</v>
      </c>
      <c r="O28" s="55">
        <f t="shared" si="6"/>
        <v>0</v>
      </c>
    </row>
    <row r="29" spans="1:19" ht="32.25" customHeight="1" x14ac:dyDescent="0.25">
      <c r="A29" s="38" t="s">
        <v>122</v>
      </c>
      <c r="B29" s="39" t="s">
        <v>116</v>
      </c>
      <c r="C29" s="40">
        <f t="shared" si="3"/>
        <v>32130</v>
      </c>
      <c r="D29" s="41">
        <f t="shared" ref="D29:D31" si="7">E29+F29+G29</f>
        <v>0</v>
      </c>
      <c r="E29" s="40">
        <f t="shared" si="4"/>
        <v>0</v>
      </c>
      <c r="F29" s="40">
        <f>F37</f>
        <v>0</v>
      </c>
      <c r="G29" s="55">
        <f t="shared" si="0"/>
        <v>0</v>
      </c>
      <c r="H29" s="41">
        <f t="shared" ref="H29:H31" si="8">I29+J29+K29</f>
        <v>16065</v>
      </c>
      <c r="I29" s="40">
        <f t="shared" si="1"/>
        <v>0</v>
      </c>
      <c r="J29" s="40">
        <f>J37</f>
        <v>0</v>
      </c>
      <c r="K29" s="40">
        <f t="shared" si="5"/>
        <v>16065</v>
      </c>
      <c r="L29" s="41">
        <f t="shared" ref="L29:L31" si="9">M29+N29+O29</f>
        <v>16065</v>
      </c>
      <c r="M29" s="40">
        <f t="shared" si="2"/>
        <v>0</v>
      </c>
      <c r="N29" s="40">
        <f>N37</f>
        <v>0</v>
      </c>
      <c r="O29" s="40">
        <f t="shared" si="6"/>
        <v>16065</v>
      </c>
    </row>
    <row r="30" spans="1:19" ht="35.25" customHeight="1" x14ac:dyDescent="0.25">
      <c r="A30" s="54" t="s">
        <v>123</v>
      </c>
      <c r="B30" s="51" t="s">
        <v>116</v>
      </c>
      <c r="C30" s="40">
        <f t="shared" si="3"/>
        <v>14300</v>
      </c>
      <c r="D30" s="41">
        <f t="shared" si="7"/>
        <v>0</v>
      </c>
      <c r="E30" s="55">
        <f t="shared" si="4"/>
        <v>0</v>
      </c>
      <c r="F30" s="55">
        <f>F38</f>
        <v>0</v>
      </c>
      <c r="G30" s="55">
        <f t="shared" si="0"/>
        <v>0</v>
      </c>
      <c r="H30" s="41">
        <f t="shared" si="8"/>
        <v>7150</v>
      </c>
      <c r="I30" s="55">
        <f t="shared" si="1"/>
        <v>0</v>
      </c>
      <c r="J30" s="55">
        <f>J38</f>
        <v>0</v>
      </c>
      <c r="K30" s="55">
        <f t="shared" si="5"/>
        <v>7150</v>
      </c>
      <c r="L30" s="41">
        <f t="shared" si="9"/>
        <v>7150</v>
      </c>
      <c r="M30" s="55">
        <f t="shared" si="2"/>
        <v>0</v>
      </c>
      <c r="N30" s="55">
        <f>N38</f>
        <v>0</v>
      </c>
      <c r="O30" s="55">
        <f t="shared" si="6"/>
        <v>7150</v>
      </c>
    </row>
    <row r="31" spans="1:19" ht="36.75" customHeight="1" x14ac:dyDescent="0.25">
      <c r="A31" s="57" t="s">
        <v>124</v>
      </c>
      <c r="B31" s="51" t="s">
        <v>116</v>
      </c>
      <c r="C31" s="40">
        <f t="shared" si="3"/>
        <v>17830</v>
      </c>
      <c r="D31" s="41">
        <f t="shared" si="7"/>
        <v>0</v>
      </c>
      <c r="E31" s="55">
        <f t="shared" si="4"/>
        <v>0</v>
      </c>
      <c r="F31" s="55">
        <f>F39</f>
        <v>0</v>
      </c>
      <c r="G31" s="55">
        <f t="shared" si="0"/>
        <v>0</v>
      </c>
      <c r="H31" s="41">
        <f t="shared" si="8"/>
        <v>8915</v>
      </c>
      <c r="I31" s="55">
        <f t="shared" si="1"/>
        <v>0</v>
      </c>
      <c r="J31" s="55">
        <f>J39</f>
        <v>0</v>
      </c>
      <c r="K31" s="55">
        <f t="shared" si="5"/>
        <v>8915</v>
      </c>
      <c r="L31" s="41">
        <f t="shared" si="9"/>
        <v>8915</v>
      </c>
      <c r="M31" s="55">
        <f t="shared" si="2"/>
        <v>0</v>
      </c>
      <c r="N31" s="55">
        <f>N39</f>
        <v>0</v>
      </c>
      <c r="O31" s="55">
        <f t="shared" si="6"/>
        <v>8915</v>
      </c>
    </row>
    <row r="32" spans="1:19" x14ac:dyDescent="0.25">
      <c r="A32" s="159" t="s">
        <v>191</v>
      </c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1"/>
    </row>
    <row r="33" spans="1:17" ht="24" x14ac:dyDescent="0.25">
      <c r="A33" s="38" t="s">
        <v>115</v>
      </c>
      <c r="B33" s="39" t="s">
        <v>116</v>
      </c>
      <c r="C33" s="58">
        <f t="shared" ref="C33:C39" si="10">D33+H33+L33</f>
        <v>137040.9</v>
      </c>
      <c r="D33" s="58">
        <f>E33+F33+G33</f>
        <v>25941.999999999996</v>
      </c>
      <c r="E33" s="58">
        <f>E34+E35+E37</f>
        <v>0</v>
      </c>
      <c r="F33" s="58">
        <f>F34+F35</f>
        <v>25941.999999999996</v>
      </c>
      <c r="G33" s="58">
        <f>G37</f>
        <v>0</v>
      </c>
      <c r="H33" s="58">
        <f>I33+J33+K33</f>
        <v>55952.6</v>
      </c>
      <c r="I33" s="58">
        <f>I34+I35+I37</f>
        <v>0</v>
      </c>
      <c r="J33" s="58">
        <f>J34+J35</f>
        <v>39887.599999999999</v>
      </c>
      <c r="K33" s="58">
        <f>K37</f>
        <v>16065</v>
      </c>
      <c r="L33" s="58">
        <f>M33+N33+O33</f>
        <v>55146.3</v>
      </c>
      <c r="M33" s="58">
        <f>M34+M35+M37</f>
        <v>0</v>
      </c>
      <c r="N33" s="58">
        <f>N34+N35</f>
        <v>39081.300000000003</v>
      </c>
      <c r="O33" s="58">
        <f>O37</f>
        <v>16065</v>
      </c>
      <c r="Q33" s="96">
        <f>D33+H33+L33+7644.4</f>
        <v>144685.29999999999</v>
      </c>
    </row>
    <row r="34" spans="1:17" ht="40.5" customHeight="1" x14ac:dyDescent="0.25">
      <c r="A34" s="38" t="s">
        <v>43</v>
      </c>
      <c r="B34" s="39" t="s">
        <v>116</v>
      </c>
      <c r="C34" s="55">
        <f t="shared" si="10"/>
        <v>102158.6</v>
      </c>
      <c r="D34" s="59">
        <f>E34+F34+G34</f>
        <v>23189.699999999997</v>
      </c>
      <c r="E34" s="58">
        <f>E41+E43</f>
        <v>0</v>
      </c>
      <c r="F34" s="58">
        <f>F41+F43+F45+F58+F144+F147</f>
        <v>23189.699999999997</v>
      </c>
      <c r="G34" s="58">
        <f>G59</f>
        <v>0</v>
      </c>
      <c r="H34" s="59">
        <f>I34+J34+K34</f>
        <v>39887.599999999999</v>
      </c>
      <c r="I34" s="58">
        <f t="shared" ref="I34" si="11">I41+I43</f>
        <v>0</v>
      </c>
      <c r="J34" s="58">
        <f>J41+J43+J45+J58+J144+J147</f>
        <v>39887.599999999999</v>
      </c>
      <c r="K34" s="58">
        <v>0</v>
      </c>
      <c r="L34" s="59">
        <f t="shared" ref="L34" si="12">M34+N34+O34</f>
        <v>39081.300000000003</v>
      </c>
      <c r="M34" s="58">
        <f t="shared" ref="M34" si="13">M41+M43</f>
        <v>0</v>
      </c>
      <c r="N34" s="58">
        <f>N41+N43+N45+N58+N144+N147</f>
        <v>39081.300000000003</v>
      </c>
      <c r="O34" s="58">
        <v>0</v>
      </c>
      <c r="Q34" s="96"/>
    </row>
    <row r="35" spans="1:17" ht="55.5" customHeight="1" x14ac:dyDescent="0.25">
      <c r="A35" s="43" t="s">
        <v>117</v>
      </c>
      <c r="B35" s="39" t="s">
        <v>177</v>
      </c>
      <c r="C35" s="55">
        <f t="shared" si="10"/>
        <v>2752.3</v>
      </c>
      <c r="D35" s="59">
        <f>E35+F35+G35</f>
        <v>2752.3</v>
      </c>
      <c r="E35" s="58">
        <v>0</v>
      </c>
      <c r="F35" s="58">
        <f>F141</f>
        <v>2752.3</v>
      </c>
      <c r="G35" s="58">
        <v>0</v>
      </c>
      <c r="H35" s="59">
        <f>I35+J35+K35</f>
        <v>0</v>
      </c>
      <c r="I35" s="58">
        <v>0</v>
      </c>
      <c r="J35" s="58">
        <f>J141</f>
        <v>0</v>
      </c>
      <c r="K35" s="58">
        <v>0</v>
      </c>
      <c r="L35" s="59">
        <f>M35+N35+O35</f>
        <v>0</v>
      </c>
      <c r="M35" s="58">
        <v>0</v>
      </c>
      <c r="N35" s="58">
        <f>N141</f>
        <v>0</v>
      </c>
      <c r="O35" s="58">
        <v>0</v>
      </c>
      <c r="Q35" s="96"/>
    </row>
    <row r="36" spans="1:17" ht="24.75" customHeight="1" x14ac:dyDescent="0.25">
      <c r="A36" s="50" t="s">
        <v>119</v>
      </c>
      <c r="B36" s="51" t="s">
        <v>177</v>
      </c>
      <c r="C36" s="55">
        <f t="shared" si="10"/>
        <v>2752.3</v>
      </c>
      <c r="D36" s="59">
        <f>E36+F36+G36</f>
        <v>2752.3</v>
      </c>
      <c r="E36" s="58">
        <v>0</v>
      </c>
      <c r="F36" s="58">
        <f>F142</f>
        <v>2752.3</v>
      </c>
      <c r="G36" s="58">
        <v>0</v>
      </c>
      <c r="H36" s="59">
        <f>I36+J36+K36</f>
        <v>0</v>
      </c>
      <c r="I36" s="58">
        <v>0</v>
      </c>
      <c r="J36" s="58">
        <f>J142</f>
        <v>0</v>
      </c>
      <c r="K36" s="58">
        <v>0</v>
      </c>
      <c r="L36" s="59">
        <f>M36+N36+O36</f>
        <v>0</v>
      </c>
      <c r="M36" s="58">
        <v>0</v>
      </c>
      <c r="N36" s="58">
        <f>N142</f>
        <v>0</v>
      </c>
      <c r="O36" s="58">
        <v>0</v>
      </c>
    </row>
    <row r="37" spans="1:17" ht="28.5" customHeight="1" x14ac:dyDescent="0.25">
      <c r="A37" s="38" t="s">
        <v>122</v>
      </c>
      <c r="B37" s="39" t="s">
        <v>128</v>
      </c>
      <c r="C37" s="55">
        <f t="shared" si="10"/>
        <v>32130</v>
      </c>
      <c r="D37" s="59">
        <f>D38+D39</f>
        <v>0</v>
      </c>
      <c r="E37" s="59">
        <v>0</v>
      </c>
      <c r="F37" s="59">
        <v>0</v>
      </c>
      <c r="G37" s="59">
        <f>G38+G39</f>
        <v>0</v>
      </c>
      <c r="H37" s="59">
        <f>K37</f>
        <v>16065</v>
      </c>
      <c r="I37" s="59">
        <v>0</v>
      </c>
      <c r="J37" s="59">
        <v>0</v>
      </c>
      <c r="K37" s="59">
        <f>K38+K39</f>
        <v>16065</v>
      </c>
      <c r="L37" s="59">
        <f>O37</f>
        <v>16065</v>
      </c>
      <c r="M37" s="59">
        <v>0</v>
      </c>
      <c r="N37" s="59">
        <v>0</v>
      </c>
      <c r="O37" s="59">
        <f>O38+O39</f>
        <v>16065</v>
      </c>
    </row>
    <row r="38" spans="1:17" ht="31.5" customHeight="1" x14ac:dyDescent="0.25">
      <c r="A38" s="54" t="s">
        <v>123</v>
      </c>
      <c r="B38" s="51" t="s">
        <v>128</v>
      </c>
      <c r="C38" s="55">
        <f t="shared" si="10"/>
        <v>14300</v>
      </c>
      <c r="D38" s="55">
        <v>0</v>
      </c>
      <c r="E38" s="56">
        <v>0</v>
      </c>
      <c r="F38" s="56">
        <v>0</v>
      </c>
      <c r="G38" s="55">
        <f>G60</f>
        <v>0</v>
      </c>
      <c r="H38" s="55">
        <f>K38</f>
        <v>7150</v>
      </c>
      <c r="I38" s="56">
        <v>0</v>
      </c>
      <c r="J38" s="56">
        <v>0</v>
      </c>
      <c r="K38" s="55">
        <f>K60</f>
        <v>7150</v>
      </c>
      <c r="L38" s="55">
        <f>O38</f>
        <v>7150</v>
      </c>
      <c r="M38" s="56">
        <v>0</v>
      </c>
      <c r="N38" s="56">
        <v>0</v>
      </c>
      <c r="O38" s="55">
        <f>O60</f>
        <v>7150</v>
      </c>
    </row>
    <row r="39" spans="1:17" ht="36" customHeight="1" x14ac:dyDescent="0.25">
      <c r="A39" s="57" t="s">
        <v>124</v>
      </c>
      <c r="B39" s="51" t="s">
        <v>128</v>
      </c>
      <c r="C39" s="55">
        <f t="shared" si="10"/>
        <v>17830</v>
      </c>
      <c r="D39" s="55">
        <v>0</v>
      </c>
      <c r="E39" s="56">
        <v>0</v>
      </c>
      <c r="F39" s="56">
        <v>0</v>
      </c>
      <c r="G39" s="55">
        <f>G61</f>
        <v>0</v>
      </c>
      <c r="H39" s="55">
        <f>K39</f>
        <v>8915</v>
      </c>
      <c r="I39" s="56">
        <v>0</v>
      </c>
      <c r="J39" s="56">
        <v>0</v>
      </c>
      <c r="K39" s="55">
        <f>K61</f>
        <v>8915</v>
      </c>
      <c r="L39" s="55">
        <f>O39</f>
        <v>8915</v>
      </c>
      <c r="M39" s="56">
        <v>0</v>
      </c>
      <c r="N39" s="56">
        <v>0</v>
      </c>
      <c r="O39" s="55">
        <f>O61</f>
        <v>8915</v>
      </c>
    </row>
    <row r="40" spans="1:17" ht="25.5" customHeight="1" x14ac:dyDescent="0.25">
      <c r="A40" s="162" t="s">
        <v>125</v>
      </c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4"/>
    </row>
    <row r="41" spans="1:17" ht="40.5" customHeight="1" x14ac:dyDescent="0.25">
      <c r="A41" s="38" t="s">
        <v>43</v>
      </c>
      <c r="B41" s="39" t="s">
        <v>161</v>
      </c>
      <c r="C41" s="55">
        <f>D41+H41+L41</f>
        <v>2500</v>
      </c>
      <c r="D41" s="55">
        <f>E41+F41+G41</f>
        <v>2500</v>
      </c>
      <c r="E41" s="56">
        <f>'Перечень ГП'!I95</f>
        <v>0</v>
      </c>
      <c r="F41" s="56">
        <f>'Перечень ГП'!I96</f>
        <v>2500</v>
      </c>
      <c r="G41" s="55">
        <v>0</v>
      </c>
      <c r="H41" s="55">
        <v>0</v>
      </c>
      <c r="I41" s="56">
        <f>'Перечень ГП'!J95</f>
        <v>0</v>
      </c>
      <c r="J41" s="56">
        <f>'Перечень ГП'!J96</f>
        <v>0</v>
      </c>
      <c r="K41" s="55">
        <v>0</v>
      </c>
      <c r="L41" s="55">
        <v>0</v>
      </c>
      <c r="M41" s="56">
        <f>'Перечень ГП'!K95</f>
        <v>0</v>
      </c>
      <c r="N41" s="56">
        <f>'Перечень ГП'!K96</f>
        <v>0</v>
      </c>
      <c r="O41" s="55">
        <v>0</v>
      </c>
    </row>
    <row r="42" spans="1:17" x14ac:dyDescent="0.25">
      <c r="A42" s="162" t="s">
        <v>126</v>
      </c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4"/>
    </row>
    <row r="43" spans="1:17" ht="42" customHeight="1" x14ac:dyDescent="0.25">
      <c r="A43" s="38" t="s">
        <v>43</v>
      </c>
      <c r="B43" s="39" t="s">
        <v>161</v>
      </c>
      <c r="C43" s="55">
        <f>D43+H43+L43</f>
        <v>3100</v>
      </c>
      <c r="D43" s="55">
        <f>E43+F43+G43</f>
        <v>3100</v>
      </c>
      <c r="E43" s="56">
        <f>'Перечень ГП'!I100</f>
        <v>0</v>
      </c>
      <c r="F43" s="56">
        <f>'Перечень ГП'!I101</f>
        <v>3100</v>
      </c>
      <c r="G43" s="55">
        <v>0</v>
      </c>
      <c r="H43" s="55">
        <f>I43+J43+K43</f>
        <v>0</v>
      </c>
      <c r="I43" s="56">
        <f>'Перечень ГП'!J100</f>
        <v>0</v>
      </c>
      <c r="J43" s="56">
        <f>'Перечень ГП'!J101</f>
        <v>0</v>
      </c>
      <c r="K43" s="55">
        <v>0</v>
      </c>
      <c r="L43" s="55">
        <f>M43+N43+O43</f>
        <v>0</v>
      </c>
      <c r="M43" s="56">
        <f>'Перечень ГП'!K100</f>
        <v>0</v>
      </c>
      <c r="N43" s="56">
        <f>'Перечень ГП'!K101</f>
        <v>0</v>
      </c>
      <c r="O43" s="55">
        <v>0</v>
      </c>
    </row>
    <row r="44" spans="1:17" ht="26.25" customHeight="1" x14ac:dyDescent="0.25">
      <c r="A44" s="165" t="s">
        <v>162</v>
      </c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7"/>
    </row>
    <row r="45" spans="1:17" ht="33" customHeight="1" x14ac:dyDescent="0.25">
      <c r="A45" s="38" t="s">
        <v>43</v>
      </c>
      <c r="B45" s="39" t="s">
        <v>161</v>
      </c>
      <c r="C45" s="55">
        <f>D45+H45+L45</f>
        <v>2432.5</v>
      </c>
      <c r="D45" s="55">
        <f>E45+F45+G45</f>
        <v>2432.5</v>
      </c>
      <c r="E45" s="56">
        <v>0</v>
      </c>
      <c r="F45" s="56">
        <f>F47+F49+F51+F53+F55</f>
        <v>2432.5</v>
      </c>
      <c r="G45" s="55">
        <v>0</v>
      </c>
      <c r="H45" s="55">
        <f>I45+K45+J45</f>
        <v>0</v>
      </c>
      <c r="I45" s="56">
        <v>0</v>
      </c>
      <c r="J45" s="56">
        <f>'Перечень ГП'!J111</f>
        <v>0</v>
      </c>
      <c r="K45" s="55">
        <v>0</v>
      </c>
      <c r="L45" s="55">
        <f>M45+N45+O45</f>
        <v>0</v>
      </c>
      <c r="M45" s="56">
        <v>0</v>
      </c>
      <c r="N45" s="56">
        <f>'Перечень ГП'!K111</f>
        <v>0</v>
      </c>
      <c r="O45" s="55">
        <v>0</v>
      </c>
    </row>
    <row r="46" spans="1:17" ht="24" customHeight="1" x14ac:dyDescent="0.25">
      <c r="A46" s="155" t="s">
        <v>197</v>
      </c>
      <c r="B46" s="155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</row>
    <row r="47" spans="1:17" ht="33.75" customHeight="1" x14ac:dyDescent="0.25">
      <c r="A47" s="38" t="s">
        <v>43</v>
      </c>
      <c r="B47" s="39" t="s">
        <v>161</v>
      </c>
      <c r="C47" s="55">
        <f>D47+H47+L47</f>
        <v>400</v>
      </c>
      <c r="D47" s="55">
        <f>E47+F47+G47</f>
        <v>400</v>
      </c>
      <c r="E47" s="56">
        <v>0</v>
      </c>
      <c r="F47" s="56">
        <v>400</v>
      </c>
      <c r="G47" s="55">
        <v>0</v>
      </c>
      <c r="H47" s="55">
        <v>0</v>
      </c>
      <c r="I47" s="56">
        <v>0</v>
      </c>
      <c r="J47" s="56">
        <v>0</v>
      </c>
      <c r="K47" s="55">
        <v>0</v>
      </c>
      <c r="L47" s="55">
        <v>0</v>
      </c>
      <c r="M47" s="56">
        <v>0</v>
      </c>
      <c r="N47" s="56">
        <v>0</v>
      </c>
      <c r="O47" s="55">
        <v>0</v>
      </c>
    </row>
    <row r="48" spans="1:17" ht="20.25" customHeight="1" x14ac:dyDescent="0.25">
      <c r="A48" s="155" t="s">
        <v>185</v>
      </c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</row>
    <row r="49" spans="1:18" ht="42.75" customHeight="1" x14ac:dyDescent="0.25">
      <c r="A49" s="38" t="s">
        <v>43</v>
      </c>
      <c r="B49" s="39" t="s">
        <v>161</v>
      </c>
      <c r="C49" s="55">
        <f>D49+H49+L49</f>
        <v>900</v>
      </c>
      <c r="D49" s="55">
        <f>E49+F49+G49</f>
        <v>900</v>
      </c>
      <c r="E49" s="56">
        <v>0</v>
      </c>
      <c r="F49" s="56">
        <v>900</v>
      </c>
      <c r="G49" s="55">
        <v>0</v>
      </c>
      <c r="H49" s="55">
        <v>0</v>
      </c>
      <c r="I49" s="56">
        <v>0</v>
      </c>
      <c r="J49" s="56">
        <v>0</v>
      </c>
      <c r="K49" s="55">
        <v>0</v>
      </c>
      <c r="L49" s="55">
        <v>0</v>
      </c>
      <c r="M49" s="56">
        <v>0</v>
      </c>
      <c r="N49" s="56">
        <v>0</v>
      </c>
      <c r="O49" s="55">
        <v>0</v>
      </c>
    </row>
    <row r="50" spans="1:18" ht="17.25" customHeight="1" x14ac:dyDescent="0.25">
      <c r="A50" s="171" t="s">
        <v>186</v>
      </c>
      <c r="B50" s="172"/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3"/>
    </row>
    <row r="51" spans="1:18" ht="41.25" customHeight="1" x14ac:dyDescent="0.25">
      <c r="A51" s="38" t="s">
        <v>43</v>
      </c>
      <c r="B51" s="39" t="s">
        <v>161</v>
      </c>
      <c r="C51" s="55">
        <f>D51+H51+L51</f>
        <v>332.5</v>
      </c>
      <c r="D51" s="55">
        <f>E51+F51+G51</f>
        <v>332.5</v>
      </c>
      <c r="E51" s="56">
        <v>0</v>
      </c>
      <c r="F51" s="56">
        <v>332.5</v>
      </c>
      <c r="G51" s="55">
        <v>0</v>
      </c>
      <c r="H51" s="55">
        <v>0</v>
      </c>
      <c r="I51" s="56">
        <v>0</v>
      </c>
      <c r="J51" s="56">
        <v>0</v>
      </c>
      <c r="K51" s="55">
        <v>0</v>
      </c>
      <c r="L51" s="55">
        <v>0</v>
      </c>
      <c r="M51" s="56">
        <v>0</v>
      </c>
      <c r="N51" s="56">
        <v>0</v>
      </c>
      <c r="O51" s="55">
        <v>0</v>
      </c>
    </row>
    <row r="52" spans="1:18" ht="29.25" customHeight="1" x14ac:dyDescent="0.25">
      <c r="A52" s="171" t="s">
        <v>187</v>
      </c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3"/>
    </row>
    <row r="53" spans="1:18" ht="34.5" customHeight="1" x14ac:dyDescent="0.25">
      <c r="A53" s="38" t="s">
        <v>43</v>
      </c>
      <c r="B53" s="39" t="s">
        <v>161</v>
      </c>
      <c r="C53" s="55">
        <f>D53+H53+L53</f>
        <v>400</v>
      </c>
      <c r="D53" s="55">
        <f>E53+F53+G53</f>
        <v>400</v>
      </c>
      <c r="E53" s="56">
        <v>0</v>
      </c>
      <c r="F53" s="56">
        <v>400</v>
      </c>
      <c r="G53" s="55">
        <v>0</v>
      </c>
      <c r="H53" s="55">
        <v>0</v>
      </c>
      <c r="I53" s="56">
        <v>0</v>
      </c>
      <c r="J53" s="56">
        <v>0</v>
      </c>
      <c r="K53" s="55">
        <v>0</v>
      </c>
      <c r="L53" s="55">
        <v>0</v>
      </c>
      <c r="M53" s="56">
        <v>0</v>
      </c>
      <c r="N53" s="56">
        <v>0</v>
      </c>
      <c r="O53" s="55">
        <v>0</v>
      </c>
    </row>
    <row r="54" spans="1:18" ht="30.75" customHeight="1" x14ac:dyDescent="0.25">
      <c r="A54" s="171" t="s">
        <v>188</v>
      </c>
      <c r="B54" s="172"/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3"/>
    </row>
    <row r="55" spans="1:18" ht="35.25" customHeight="1" x14ac:dyDescent="0.25">
      <c r="A55" s="38" t="s">
        <v>43</v>
      </c>
      <c r="B55" s="39" t="s">
        <v>161</v>
      </c>
      <c r="C55" s="55">
        <f>D55+H55+L55</f>
        <v>400</v>
      </c>
      <c r="D55" s="55">
        <f>E55+F55+G55</f>
        <v>400</v>
      </c>
      <c r="E55" s="56">
        <v>0</v>
      </c>
      <c r="F55" s="56">
        <v>400</v>
      </c>
      <c r="G55" s="55">
        <v>0</v>
      </c>
      <c r="H55" s="55">
        <v>0</v>
      </c>
      <c r="I55" s="56">
        <v>0</v>
      </c>
      <c r="J55" s="56">
        <v>0</v>
      </c>
      <c r="K55" s="55">
        <v>0</v>
      </c>
      <c r="L55" s="55">
        <v>0</v>
      </c>
      <c r="M55" s="56">
        <v>0</v>
      </c>
      <c r="N55" s="56">
        <v>0</v>
      </c>
      <c r="O55" s="55">
        <v>0</v>
      </c>
    </row>
    <row r="56" spans="1:18" x14ac:dyDescent="0.25">
      <c r="A56" s="168" t="s">
        <v>127</v>
      </c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70"/>
    </row>
    <row r="57" spans="1:18" ht="23.25" customHeight="1" x14ac:dyDescent="0.25">
      <c r="A57" s="60" t="s">
        <v>115</v>
      </c>
      <c r="B57" s="44" t="s">
        <v>128</v>
      </c>
      <c r="C57" s="61">
        <f>C58+C60+C61</f>
        <v>32130</v>
      </c>
      <c r="D57" s="61">
        <f>E57+F57+G57</f>
        <v>0</v>
      </c>
      <c r="E57" s="61">
        <v>0</v>
      </c>
      <c r="F57" s="61">
        <f>F58</f>
        <v>0</v>
      </c>
      <c r="G57" s="61">
        <f>G59</f>
        <v>0</v>
      </c>
      <c r="H57" s="61">
        <f>I57+J57+K57</f>
        <v>32130</v>
      </c>
      <c r="I57" s="61">
        <v>0</v>
      </c>
      <c r="J57" s="61">
        <f>J58</f>
        <v>16065</v>
      </c>
      <c r="K57" s="61">
        <f>K59</f>
        <v>16065</v>
      </c>
      <c r="L57" s="61">
        <f>M57+N57+O57</f>
        <v>32130</v>
      </c>
      <c r="M57" s="61">
        <v>0</v>
      </c>
      <c r="N57" s="61">
        <f>N58</f>
        <v>16065</v>
      </c>
      <c r="O57" s="61">
        <f>O59</f>
        <v>16065</v>
      </c>
    </row>
    <row r="58" spans="1:18" ht="24" x14ac:dyDescent="0.25">
      <c r="A58" s="38" t="s">
        <v>43</v>
      </c>
      <c r="B58" s="44" t="s">
        <v>128</v>
      </c>
      <c r="C58" s="62"/>
      <c r="D58" s="62">
        <f>E58+F58+G58</f>
        <v>0</v>
      </c>
      <c r="E58" s="61">
        <v>0</v>
      </c>
      <c r="F58" s="61">
        <f>F64+F70+F76+F82+F88+F94+F100+F106+F112+F118+F124+F129+F135</f>
        <v>0</v>
      </c>
      <c r="G58" s="61">
        <v>0</v>
      </c>
      <c r="H58" s="62">
        <f>I58+J58+K58</f>
        <v>16065</v>
      </c>
      <c r="I58" s="61">
        <v>0</v>
      </c>
      <c r="J58" s="61">
        <f>'Перечень ГП'!J116</f>
        <v>16065</v>
      </c>
      <c r="K58" s="61">
        <v>0</v>
      </c>
      <c r="L58" s="62">
        <f>M58+N58+O58</f>
        <v>16065</v>
      </c>
      <c r="M58" s="61">
        <v>0</v>
      </c>
      <c r="N58" s="61">
        <f>'Перечень ГП'!K116</f>
        <v>16065</v>
      </c>
      <c r="O58" s="61">
        <v>0</v>
      </c>
    </row>
    <row r="59" spans="1:18" ht="24" x14ac:dyDescent="0.25">
      <c r="A59" s="38" t="s">
        <v>122</v>
      </c>
      <c r="B59" s="44" t="s">
        <v>128</v>
      </c>
      <c r="C59" s="62">
        <f>H59+L59</f>
        <v>32130</v>
      </c>
      <c r="D59" s="62">
        <f>D60+D61</f>
        <v>0</v>
      </c>
      <c r="E59" s="62">
        <f>E60+E61</f>
        <v>0</v>
      </c>
      <c r="F59" s="62">
        <f>F60+F61</f>
        <v>0</v>
      </c>
      <c r="G59" s="62">
        <f>G60+G61</f>
        <v>0</v>
      </c>
      <c r="H59" s="62">
        <f>I59+J59+K59</f>
        <v>16065</v>
      </c>
      <c r="I59" s="62">
        <f t="shared" ref="I59:N59" si="14">I60+I61</f>
        <v>0</v>
      </c>
      <c r="J59" s="62">
        <f>J60+J61</f>
        <v>0</v>
      </c>
      <c r="K59" s="55">
        <f>K65+K71+K77+K83+K89+K95+K101+K107+K113+K119+K130+K136+K125</f>
        <v>16065</v>
      </c>
      <c r="L59" s="62">
        <f>M59+N59+O59</f>
        <v>16065</v>
      </c>
      <c r="M59" s="62">
        <f t="shared" si="14"/>
        <v>0</v>
      </c>
      <c r="N59" s="62">
        <f t="shared" si="14"/>
        <v>0</v>
      </c>
      <c r="O59" s="55">
        <f>O65+O71+O77+O83+O89+O95+O101+O107+O113+O119+O130+O136+O125</f>
        <v>16065</v>
      </c>
      <c r="Q59" s="96"/>
      <c r="R59" s="96"/>
    </row>
    <row r="60" spans="1:18" ht="24" x14ac:dyDescent="0.25">
      <c r="A60" s="54" t="s">
        <v>123</v>
      </c>
      <c r="B60" s="44" t="s">
        <v>128</v>
      </c>
      <c r="C60" s="55">
        <f>D60+H60+L60</f>
        <v>14300</v>
      </c>
      <c r="D60" s="55">
        <v>0</v>
      </c>
      <c r="E60" s="56">
        <v>0</v>
      </c>
      <c r="F60" s="56">
        <v>0</v>
      </c>
      <c r="G60" s="55">
        <v>0</v>
      </c>
      <c r="H60" s="55">
        <f>K60</f>
        <v>7150</v>
      </c>
      <c r="I60" s="56">
        <v>0</v>
      </c>
      <c r="J60" s="56">
        <v>0</v>
      </c>
      <c r="K60" s="55">
        <f>K66+K72+K78+K84+K90+K96+K102+K108+K114+K120+K131+K137</f>
        <v>7150</v>
      </c>
      <c r="L60" s="55">
        <f>O60</f>
        <v>7150</v>
      </c>
      <c r="M60" s="56">
        <v>0</v>
      </c>
      <c r="N60" s="56">
        <v>0</v>
      </c>
      <c r="O60" s="55">
        <f>O66+O72+O78+O84+O90+O96+O102+O108+O114+O120+O131+O137</f>
        <v>7150</v>
      </c>
      <c r="Q60" s="96"/>
      <c r="R60" s="96"/>
    </row>
    <row r="61" spans="1:18" ht="24" x14ac:dyDescent="0.25">
      <c r="A61" s="57" t="s">
        <v>124</v>
      </c>
      <c r="B61" s="44" t="s">
        <v>128</v>
      </c>
      <c r="C61" s="55">
        <f>D61+H61+L61</f>
        <v>17830</v>
      </c>
      <c r="D61" s="55">
        <v>0</v>
      </c>
      <c r="E61" s="56">
        <v>0</v>
      </c>
      <c r="F61" s="56">
        <v>0</v>
      </c>
      <c r="G61" s="55">
        <v>0</v>
      </c>
      <c r="H61" s="55">
        <f>K61</f>
        <v>8915</v>
      </c>
      <c r="I61" s="56">
        <v>0</v>
      </c>
      <c r="J61" s="56">
        <v>0</v>
      </c>
      <c r="K61" s="55">
        <f>K67+K73+K79+K85+K91+K97+K103+K109+K115+K121+K126+K132+K138</f>
        <v>8915</v>
      </c>
      <c r="L61" s="55">
        <f>O61</f>
        <v>8915</v>
      </c>
      <c r="M61" s="56">
        <v>0</v>
      </c>
      <c r="N61" s="56">
        <v>0</v>
      </c>
      <c r="O61" s="55">
        <f>O67+O73+O79+O85+O91+O97+O103+O109+O115+O121+O126+O132+O138</f>
        <v>8915</v>
      </c>
      <c r="Q61" s="96"/>
    </row>
    <row r="62" spans="1:18" ht="26.25" customHeight="1" x14ac:dyDescent="0.25">
      <c r="A62" s="155" t="s">
        <v>129</v>
      </c>
      <c r="B62" s="155"/>
      <c r="C62" s="155"/>
      <c r="D62" s="155"/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5"/>
    </row>
    <row r="63" spans="1:18" ht="24" x14ac:dyDescent="0.25">
      <c r="A63" s="38" t="s">
        <v>115</v>
      </c>
      <c r="B63" s="44" t="s">
        <v>128</v>
      </c>
      <c r="C63" s="63">
        <f>D63+H63+L63</f>
        <v>3000</v>
      </c>
      <c r="D63" s="64">
        <f>E63+F63+G63</f>
        <v>0</v>
      </c>
      <c r="E63" s="65">
        <v>0</v>
      </c>
      <c r="F63" s="64">
        <v>0</v>
      </c>
      <c r="G63" s="64">
        <v>0</v>
      </c>
      <c r="H63" s="64">
        <f>I63+J63+K63</f>
        <v>1500</v>
      </c>
      <c r="I63" s="65">
        <v>0</v>
      </c>
      <c r="J63" s="64">
        <f>J64</f>
        <v>750</v>
      </c>
      <c r="K63" s="64">
        <f>K65</f>
        <v>750</v>
      </c>
      <c r="L63" s="64">
        <f>M63+N63+O63</f>
        <v>1500</v>
      </c>
      <c r="M63" s="65">
        <v>0</v>
      </c>
      <c r="N63" s="64">
        <f>N64</f>
        <v>750</v>
      </c>
      <c r="O63" s="64">
        <f>O65</f>
        <v>750</v>
      </c>
    </row>
    <row r="64" spans="1:18" ht="24" x14ac:dyDescent="0.25">
      <c r="A64" s="38" t="s">
        <v>43</v>
      </c>
      <c r="B64" s="44" t="s">
        <v>128</v>
      </c>
      <c r="C64" s="63">
        <f t="shared" ref="C64:C65" si="15">D64+H64+L64</f>
        <v>1500</v>
      </c>
      <c r="D64" s="64">
        <f t="shared" ref="D64:D67" si="16">E64+F64+G64</f>
        <v>0</v>
      </c>
      <c r="E64" s="65">
        <v>0</v>
      </c>
      <c r="F64" s="64">
        <v>0</v>
      </c>
      <c r="G64" s="64">
        <v>0</v>
      </c>
      <c r="H64" s="64">
        <f t="shared" ref="H64:H67" si="17">I64+J64+K64</f>
        <v>750</v>
      </c>
      <c r="I64" s="65">
        <v>0</v>
      </c>
      <c r="J64" s="64">
        <v>750</v>
      </c>
      <c r="K64" s="64">
        <v>0</v>
      </c>
      <c r="L64" s="64">
        <f t="shared" ref="L64:L67" si="18">M64+N64+O64</f>
        <v>750</v>
      </c>
      <c r="M64" s="65">
        <v>0</v>
      </c>
      <c r="N64" s="64">
        <v>750</v>
      </c>
      <c r="O64" s="64">
        <v>0</v>
      </c>
    </row>
    <row r="65" spans="1:15" ht="24" x14ac:dyDescent="0.25">
      <c r="A65" s="38" t="s">
        <v>122</v>
      </c>
      <c r="B65" s="44" t="s">
        <v>128</v>
      </c>
      <c r="C65" s="63">
        <f t="shared" si="15"/>
        <v>1500</v>
      </c>
      <c r="D65" s="64">
        <f t="shared" si="16"/>
        <v>0</v>
      </c>
      <c r="E65" s="63">
        <f t="shared" ref="E65:N65" si="19">E66+E67</f>
        <v>0</v>
      </c>
      <c r="F65" s="63">
        <f t="shared" si="19"/>
        <v>0</v>
      </c>
      <c r="G65" s="63">
        <v>0</v>
      </c>
      <c r="H65" s="64">
        <f t="shared" si="17"/>
        <v>750</v>
      </c>
      <c r="I65" s="63">
        <f t="shared" si="19"/>
        <v>0</v>
      </c>
      <c r="J65" s="63">
        <f t="shared" si="19"/>
        <v>0</v>
      </c>
      <c r="K65" s="63">
        <f>K66+K67</f>
        <v>750</v>
      </c>
      <c r="L65" s="64">
        <f t="shared" si="18"/>
        <v>750</v>
      </c>
      <c r="M65" s="63">
        <f t="shared" si="19"/>
        <v>0</v>
      </c>
      <c r="N65" s="63">
        <f t="shared" si="19"/>
        <v>0</v>
      </c>
      <c r="O65" s="63">
        <f>O66+O67</f>
        <v>750</v>
      </c>
    </row>
    <row r="66" spans="1:15" ht="24" x14ac:dyDescent="0.25">
      <c r="A66" s="54" t="s">
        <v>123</v>
      </c>
      <c r="B66" s="44" t="s">
        <v>128</v>
      </c>
      <c r="C66" s="63">
        <f>D66+H66+L66</f>
        <v>500</v>
      </c>
      <c r="D66" s="64">
        <f t="shared" si="16"/>
        <v>0</v>
      </c>
      <c r="E66" s="68">
        <v>0</v>
      </c>
      <c r="F66" s="67">
        <v>0</v>
      </c>
      <c r="G66" s="67">
        <v>0</v>
      </c>
      <c r="H66" s="64">
        <f t="shared" si="17"/>
        <v>250</v>
      </c>
      <c r="I66" s="68">
        <v>0</v>
      </c>
      <c r="J66" s="67">
        <v>0</v>
      </c>
      <c r="K66" s="66">
        <v>250</v>
      </c>
      <c r="L66" s="64">
        <f t="shared" si="18"/>
        <v>250</v>
      </c>
      <c r="M66" s="68">
        <v>0</v>
      </c>
      <c r="N66" s="67">
        <v>0</v>
      </c>
      <c r="O66" s="67">
        <v>250</v>
      </c>
    </row>
    <row r="67" spans="1:15" ht="24" x14ac:dyDescent="0.25">
      <c r="A67" s="57" t="s">
        <v>124</v>
      </c>
      <c r="B67" s="44" t="s">
        <v>128</v>
      </c>
      <c r="C67" s="63">
        <f>D67+H67+L67</f>
        <v>1000</v>
      </c>
      <c r="D67" s="64">
        <f t="shared" si="16"/>
        <v>0</v>
      </c>
      <c r="E67" s="68">
        <v>0</v>
      </c>
      <c r="F67" s="67">
        <v>0</v>
      </c>
      <c r="G67" s="67">
        <v>0</v>
      </c>
      <c r="H67" s="64">
        <f t="shared" si="17"/>
        <v>500</v>
      </c>
      <c r="I67" s="68">
        <v>0</v>
      </c>
      <c r="J67" s="67">
        <v>0</v>
      </c>
      <c r="K67" s="66">
        <v>500</v>
      </c>
      <c r="L67" s="64">
        <f t="shared" si="18"/>
        <v>500</v>
      </c>
      <c r="M67" s="68">
        <v>0</v>
      </c>
      <c r="N67" s="67">
        <v>0</v>
      </c>
      <c r="O67" s="67">
        <v>500</v>
      </c>
    </row>
    <row r="68" spans="1:15" x14ac:dyDescent="0.25">
      <c r="A68" s="155" t="s">
        <v>130</v>
      </c>
      <c r="B68" s="155"/>
      <c r="C68" s="155"/>
      <c r="D68" s="155"/>
      <c r="E68" s="155"/>
      <c r="F68" s="155"/>
      <c r="G68" s="155"/>
      <c r="H68" s="155"/>
      <c r="I68" s="155"/>
      <c r="J68" s="155"/>
      <c r="K68" s="155"/>
      <c r="L68" s="155"/>
      <c r="M68" s="155"/>
      <c r="N68" s="155"/>
      <c r="O68" s="155"/>
    </row>
    <row r="69" spans="1:15" ht="24" x14ac:dyDescent="0.25">
      <c r="A69" s="38" t="s">
        <v>115</v>
      </c>
      <c r="B69" s="44" t="s">
        <v>128</v>
      </c>
      <c r="C69" s="63">
        <f>D69+H69+L69</f>
        <v>9600</v>
      </c>
      <c r="D69" s="64">
        <f>E69+F69+G69</f>
        <v>0</v>
      </c>
      <c r="E69" s="65">
        <f>E70+E71</f>
        <v>0</v>
      </c>
      <c r="F69" s="65">
        <f>F70+F71</f>
        <v>0</v>
      </c>
      <c r="G69" s="65">
        <f>G70+G71</f>
        <v>0</v>
      </c>
      <c r="H69" s="69">
        <f>H70+H71</f>
        <v>4800</v>
      </c>
      <c r="I69" s="69">
        <f>I70+I71</f>
        <v>0</v>
      </c>
      <c r="J69" s="69">
        <f>J70</f>
        <v>2400</v>
      </c>
      <c r="K69" s="69">
        <f>K71</f>
        <v>2400</v>
      </c>
      <c r="L69" s="69">
        <f>L70+L71</f>
        <v>4800</v>
      </c>
      <c r="M69" s="69">
        <f>M70+M71</f>
        <v>0</v>
      </c>
      <c r="N69" s="69">
        <f>N70</f>
        <v>2400</v>
      </c>
      <c r="O69" s="69">
        <f>O71</f>
        <v>2400</v>
      </c>
    </row>
    <row r="70" spans="1:15" ht="36.75" customHeight="1" x14ac:dyDescent="0.25">
      <c r="A70" s="38" t="s">
        <v>43</v>
      </c>
      <c r="B70" s="44" t="s">
        <v>128</v>
      </c>
      <c r="C70" s="63">
        <f t="shared" ref="C70:C71" si="20">D70+H70+L70</f>
        <v>4800</v>
      </c>
      <c r="D70" s="64">
        <f t="shared" ref="D70:D73" si="21">E70+F70+G70</f>
        <v>0</v>
      </c>
      <c r="E70" s="65">
        <v>0</v>
      </c>
      <c r="F70" s="64">
        <v>0</v>
      </c>
      <c r="G70" s="64">
        <v>0</v>
      </c>
      <c r="H70" s="69">
        <f>J70</f>
        <v>2400</v>
      </c>
      <c r="I70" s="69">
        <v>0</v>
      </c>
      <c r="J70" s="69">
        <v>2400</v>
      </c>
      <c r="K70" s="69">
        <v>0</v>
      </c>
      <c r="L70" s="69">
        <f>N70</f>
        <v>2400</v>
      </c>
      <c r="M70" s="69">
        <v>0</v>
      </c>
      <c r="N70" s="69">
        <f>2400</f>
        <v>2400</v>
      </c>
      <c r="O70" s="69">
        <v>0</v>
      </c>
    </row>
    <row r="71" spans="1:15" ht="28.5" customHeight="1" x14ac:dyDescent="0.25">
      <c r="A71" s="38" t="s">
        <v>122</v>
      </c>
      <c r="B71" s="44" t="s">
        <v>128</v>
      </c>
      <c r="C71" s="63">
        <f t="shared" si="20"/>
        <v>4800</v>
      </c>
      <c r="D71" s="64">
        <f>E71+F71+G71</f>
        <v>0</v>
      </c>
      <c r="E71" s="63">
        <f t="shared" ref="E71:F71" si="22">E72+E73</f>
        <v>0</v>
      </c>
      <c r="F71" s="63">
        <f t="shared" si="22"/>
        <v>0</v>
      </c>
      <c r="G71" s="63">
        <f>G72+G73</f>
        <v>0</v>
      </c>
      <c r="H71" s="64">
        <f>I71+J71+K71</f>
        <v>2400</v>
      </c>
      <c r="I71" s="63">
        <f t="shared" ref="I71:J71" si="23">I72+I73</f>
        <v>0</v>
      </c>
      <c r="J71" s="63">
        <f t="shared" si="23"/>
        <v>0</v>
      </c>
      <c r="K71" s="63">
        <f>K72+K73</f>
        <v>2400</v>
      </c>
      <c r="L71" s="64">
        <f>M71+N71+O71</f>
        <v>2400</v>
      </c>
      <c r="M71" s="63">
        <f t="shared" ref="M71:N71" si="24">M72+M73</f>
        <v>0</v>
      </c>
      <c r="N71" s="63">
        <f t="shared" si="24"/>
        <v>0</v>
      </c>
      <c r="O71" s="63">
        <f>O72+O73</f>
        <v>2400</v>
      </c>
    </row>
    <row r="72" spans="1:15" ht="35.25" customHeight="1" x14ac:dyDescent="0.25">
      <c r="A72" s="54" t="s">
        <v>123</v>
      </c>
      <c r="B72" s="44" t="s">
        <v>128</v>
      </c>
      <c r="C72" s="56">
        <f>D72+H72+L72</f>
        <v>2400</v>
      </c>
      <c r="D72" s="64">
        <f t="shared" si="21"/>
        <v>0</v>
      </c>
      <c r="E72" s="68">
        <v>0</v>
      </c>
      <c r="F72" s="67">
        <v>0</v>
      </c>
      <c r="G72" s="67">
        <v>0</v>
      </c>
      <c r="H72" s="70">
        <v>1200</v>
      </c>
      <c r="I72" s="70">
        <v>0</v>
      </c>
      <c r="J72" s="70">
        <v>0</v>
      </c>
      <c r="K72" s="56">
        <v>1200</v>
      </c>
      <c r="L72" s="70">
        <v>1200</v>
      </c>
      <c r="M72" s="70">
        <v>0</v>
      </c>
      <c r="N72" s="70">
        <v>0</v>
      </c>
      <c r="O72" s="70">
        <v>1200</v>
      </c>
    </row>
    <row r="73" spans="1:15" ht="33.75" customHeight="1" x14ac:dyDescent="0.25">
      <c r="A73" s="57" t="s">
        <v>124</v>
      </c>
      <c r="B73" s="44" t="s">
        <v>128</v>
      </c>
      <c r="C73" s="56">
        <f>D73+H73+L73</f>
        <v>2400</v>
      </c>
      <c r="D73" s="64">
        <f t="shared" si="21"/>
        <v>0</v>
      </c>
      <c r="E73" s="68">
        <v>0</v>
      </c>
      <c r="F73" s="67">
        <v>0</v>
      </c>
      <c r="G73" s="67">
        <v>0</v>
      </c>
      <c r="H73" s="70">
        <v>1200</v>
      </c>
      <c r="I73" s="70">
        <v>0</v>
      </c>
      <c r="J73" s="70">
        <v>0</v>
      </c>
      <c r="K73" s="56">
        <v>1200</v>
      </c>
      <c r="L73" s="70">
        <v>1200</v>
      </c>
      <c r="M73" s="70">
        <v>0</v>
      </c>
      <c r="N73" s="70">
        <v>0</v>
      </c>
      <c r="O73" s="56">
        <v>1200</v>
      </c>
    </row>
    <row r="74" spans="1:15" x14ac:dyDescent="0.25">
      <c r="A74" s="155" t="s">
        <v>131</v>
      </c>
      <c r="B74" s="155"/>
      <c r="C74" s="155"/>
      <c r="D74" s="155"/>
      <c r="E74" s="155"/>
      <c r="F74" s="155"/>
      <c r="G74" s="155"/>
      <c r="H74" s="155"/>
      <c r="I74" s="155"/>
      <c r="J74" s="155"/>
      <c r="K74" s="155"/>
      <c r="L74" s="155"/>
      <c r="M74" s="155"/>
      <c r="N74" s="155"/>
      <c r="O74" s="155"/>
    </row>
    <row r="75" spans="1:15" ht="24" x14ac:dyDescent="0.25">
      <c r="A75" s="38" t="s">
        <v>115</v>
      </c>
      <c r="B75" s="44" t="s">
        <v>128</v>
      </c>
      <c r="C75" s="63">
        <f>D75+H75+L75</f>
        <v>20000</v>
      </c>
      <c r="D75" s="64">
        <f>E75+F75+G75</f>
        <v>0</v>
      </c>
      <c r="E75" s="65">
        <f>E76+E77</f>
        <v>0</v>
      </c>
      <c r="F75" s="65">
        <f>F76+F77</f>
        <v>0</v>
      </c>
      <c r="G75" s="65">
        <f>G76+G77</f>
        <v>0</v>
      </c>
      <c r="H75" s="64">
        <f>H76+H77</f>
        <v>10000</v>
      </c>
      <c r="I75" s="64">
        <f>I76+I77</f>
        <v>0</v>
      </c>
      <c r="J75" s="64">
        <f>J76</f>
        <v>5000</v>
      </c>
      <c r="K75" s="64">
        <f>K77</f>
        <v>5000</v>
      </c>
      <c r="L75" s="64">
        <f>L76+L77</f>
        <v>10000</v>
      </c>
      <c r="M75" s="64">
        <f>M76+M77</f>
        <v>0</v>
      </c>
      <c r="N75" s="64">
        <f>N76</f>
        <v>5000</v>
      </c>
      <c r="O75" s="64">
        <f>O77</f>
        <v>5000</v>
      </c>
    </row>
    <row r="76" spans="1:15" ht="36.75" customHeight="1" x14ac:dyDescent="0.25">
      <c r="A76" s="38" t="s">
        <v>43</v>
      </c>
      <c r="B76" s="44" t="s">
        <v>128</v>
      </c>
      <c r="C76" s="63">
        <f t="shared" ref="C76:C77" si="25">D76+H76+L76</f>
        <v>10000</v>
      </c>
      <c r="D76" s="64">
        <f t="shared" ref="D76" si="26">E76+F76+G76</f>
        <v>0</v>
      </c>
      <c r="E76" s="65">
        <v>0</v>
      </c>
      <c r="F76" s="64">
        <v>0</v>
      </c>
      <c r="G76" s="64">
        <v>0</v>
      </c>
      <c r="H76" s="64">
        <v>5000</v>
      </c>
      <c r="I76" s="64">
        <v>0</v>
      </c>
      <c r="J76" s="64">
        <v>5000</v>
      </c>
      <c r="K76" s="64">
        <v>0</v>
      </c>
      <c r="L76" s="64">
        <v>5000</v>
      </c>
      <c r="M76" s="64">
        <v>0</v>
      </c>
      <c r="N76" s="64">
        <v>5000</v>
      </c>
      <c r="O76" s="64">
        <v>0</v>
      </c>
    </row>
    <row r="77" spans="1:15" ht="32.25" customHeight="1" x14ac:dyDescent="0.25">
      <c r="A77" s="38" t="s">
        <v>122</v>
      </c>
      <c r="B77" s="44" t="s">
        <v>128</v>
      </c>
      <c r="C77" s="63">
        <f t="shared" si="25"/>
        <v>10000</v>
      </c>
      <c r="D77" s="64">
        <f>E77+F77+G77</f>
        <v>0</v>
      </c>
      <c r="E77" s="63">
        <f>E78+E79</f>
        <v>0</v>
      </c>
      <c r="F77" s="63">
        <f>F78+F79</f>
        <v>0</v>
      </c>
      <c r="G77" s="63">
        <f>G78+G79</f>
        <v>0</v>
      </c>
      <c r="H77" s="63">
        <f>H78+H79</f>
        <v>5000</v>
      </c>
      <c r="I77" s="63">
        <f t="shared" ref="I77:J77" si="27">I78+I79</f>
        <v>0</v>
      </c>
      <c r="J77" s="63">
        <f t="shared" si="27"/>
        <v>0</v>
      </c>
      <c r="K77" s="63">
        <f>K78+K79</f>
        <v>5000</v>
      </c>
      <c r="L77" s="63">
        <f>L78+L79</f>
        <v>5000</v>
      </c>
      <c r="M77" s="63">
        <f>M78+M79</f>
        <v>0</v>
      </c>
      <c r="N77" s="63">
        <f>N78+N79</f>
        <v>0</v>
      </c>
      <c r="O77" s="63">
        <f>O78+O79</f>
        <v>5000</v>
      </c>
    </row>
    <row r="78" spans="1:15" ht="30" customHeight="1" x14ac:dyDescent="0.25">
      <c r="A78" s="54" t="s">
        <v>123</v>
      </c>
      <c r="B78" s="44" t="s">
        <v>128</v>
      </c>
      <c r="C78" s="56">
        <f>D78+H78+L78</f>
        <v>4000</v>
      </c>
      <c r="D78" s="64">
        <f t="shared" ref="D78:D79" si="28">E78+F78+G78</f>
        <v>0</v>
      </c>
      <c r="E78" s="68">
        <v>0</v>
      </c>
      <c r="F78" s="67">
        <v>0</v>
      </c>
      <c r="G78" s="67">
        <v>0</v>
      </c>
      <c r="H78" s="67">
        <v>2000</v>
      </c>
      <c r="I78" s="67">
        <v>0</v>
      </c>
      <c r="J78" s="67">
        <v>0</v>
      </c>
      <c r="K78" s="66">
        <v>2000</v>
      </c>
      <c r="L78" s="67">
        <v>2000</v>
      </c>
      <c r="M78" s="67">
        <v>0</v>
      </c>
      <c r="N78" s="67">
        <v>0</v>
      </c>
      <c r="O78" s="67">
        <v>2000</v>
      </c>
    </row>
    <row r="79" spans="1:15" ht="33.75" customHeight="1" x14ac:dyDescent="0.25">
      <c r="A79" s="57" t="s">
        <v>124</v>
      </c>
      <c r="B79" s="44" t="s">
        <v>128</v>
      </c>
      <c r="C79" s="56">
        <f>D79+H79+L79</f>
        <v>6000</v>
      </c>
      <c r="D79" s="64">
        <f t="shared" si="28"/>
        <v>0</v>
      </c>
      <c r="E79" s="68">
        <v>0</v>
      </c>
      <c r="F79" s="67">
        <v>0</v>
      </c>
      <c r="G79" s="67">
        <v>0</v>
      </c>
      <c r="H79" s="66">
        <v>3000</v>
      </c>
      <c r="I79" s="67">
        <v>0</v>
      </c>
      <c r="J79" s="67">
        <v>0</v>
      </c>
      <c r="K79" s="66">
        <v>3000</v>
      </c>
      <c r="L79" s="66">
        <v>3000</v>
      </c>
      <c r="M79" s="67">
        <v>0</v>
      </c>
      <c r="N79" s="67">
        <v>0</v>
      </c>
      <c r="O79" s="66">
        <v>3000</v>
      </c>
    </row>
    <row r="80" spans="1:15" ht="24.75" customHeight="1" x14ac:dyDescent="0.25">
      <c r="A80" s="155" t="s">
        <v>132</v>
      </c>
      <c r="B80" s="155"/>
      <c r="C80" s="155"/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</row>
    <row r="81" spans="1:15" ht="24" x14ac:dyDescent="0.25">
      <c r="A81" s="38" t="s">
        <v>115</v>
      </c>
      <c r="B81" s="44" t="s">
        <v>128</v>
      </c>
      <c r="C81" s="63">
        <f>D81+H81+L81</f>
        <v>1440</v>
      </c>
      <c r="D81" s="64">
        <f>E81+F81+G81</f>
        <v>0</v>
      </c>
      <c r="E81" s="65">
        <f>E82+E83</f>
        <v>0</v>
      </c>
      <c r="F81" s="65">
        <f>F82+F83</f>
        <v>0</v>
      </c>
      <c r="G81" s="65">
        <f>G83</f>
        <v>0</v>
      </c>
      <c r="H81" s="64">
        <f>H82+H83</f>
        <v>720</v>
      </c>
      <c r="I81" s="64">
        <f>I82+I83</f>
        <v>0</v>
      </c>
      <c r="J81" s="64">
        <f>J82+J83</f>
        <v>360</v>
      </c>
      <c r="K81" s="64">
        <f>K83</f>
        <v>360</v>
      </c>
      <c r="L81" s="64">
        <f>L82+L83</f>
        <v>720</v>
      </c>
      <c r="M81" s="64">
        <f>M82+M83</f>
        <v>0</v>
      </c>
      <c r="N81" s="64">
        <f>N82</f>
        <v>360</v>
      </c>
      <c r="O81" s="64">
        <f>O83</f>
        <v>360</v>
      </c>
    </row>
    <row r="82" spans="1:15" ht="28.5" customHeight="1" x14ac:dyDescent="0.25">
      <c r="A82" s="38" t="s">
        <v>43</v>
      </c>
      <c r="B82" s="44" t="s">
        <v>128</v>
      </c>
      <c r="C82" s="63">
        <f t="shared" ref="C82:C83" si="29">D82+H82+L82</f>
        <v>720</v>
      </c>
      <c r="D82" s="64">
        <f t="shared" ref="D82" si="30">E82+F82+G82</f>
        <v>0</v>
      </c>
      <c r="E82" s="65">
        <v>0</v>
      </c>
      <c r="F82" s="64">
        <v>0</v>
      </c>
      <c r="G82" s="64">
        <v>0</v>
      </c>
      <c r="H82" s="64">
        <f>J82</f>
        <v>360</v>
      </c>
      <c r="I82" s="64">
        <v>0</v>
      </c>
      <c r="J82" s="64">
        <v>360</v>
      </c>
      <c r="K82" s="64">
        <v>0</v>
      </c>
      <c r="L82" s="64">
        <f>N82</f>
        <v>360</v>
      </c>
      <c r="M82" s="64">
        <v>0</v>
      </c>
      <c r="N82" s="64">
        <v>360</v>
      </c>
      <c r="O82" s="64">
        <v>0</v>
      </c>
    </row>
    <row r="83" spans="1:15" ht="27" customHeight="1" x14ac:dyDescent="0.25">
      <c r="A83" s="38" t="s">
        <v>122</v>
      </c>
      <c r="B83" s="44" t="s">
        <v>128</v>
      </c>
      <c r="C83" s="63">
        <f t="shared" si="29"/>
        <v>720</v>
      </c>
      <c r="D83" s="64">
        <f>E83+F83+G83</f>
        <v>0</v>
      </c>
      <c r="E83" s="63">
        <f>E84+E85</f>
        <v>0</v>
      </c>
      <c r="F83" s="63">
        <f t="shared" ref="F83" si="31">F84+F85</f>
        <v>0</v>
      </c>
      <c r="G83" s="63">
        <f t="shared" ref="G83:M83" si="32">G84+G85</f>
        <v>0</v>
      </c>
      <c r="H83" s="63">
        <f t="shared" si="32"/>
        <v>360</v>
      </c>
      <c r="I83" s="63">
        <f t="shared" si="32"/>
        <v>0</v>
      </c>
      <c r="J83" s="63">
        <f t="shared" si="32"/>
        <v>0</v>
      </c>
      <c r="K83" s="63">
        <f t="shared" si="32"/>
        <v>360</v>
      </c>
      <c r="L83" s="63">
        <f t="shared" si="32"/>
        <v>360</v>
      </c>
      <c r="M83" s="63">
        <f t="shared" si="32"/>
        <v>0</v>
      </c>
      <c r="N83" s="63">
        <f t="shared" ref="N83" si="33">N84+N85</f>
        <v>0</v>
      </c>
      <c r="O83" s="63">
        <f>O84+O85</f>
        <v>360</v>
      </c>
    </row>
    <row r="84" spans="1:15" ht="30" customHeight="1" x14ac:dyDescent="0.25">
      <c r="A84" s="54" t="s">
        <v>123</v>
      </c>
      <c r="B84" s="44" t="s">
        <v>128</v>
      </c>
      <c r="C84" s="56">
        <f>D84+H84+L84</f>
        <v>240</v>
      </c>
      <c r="D84" s="64">
        <f t="shared" ref="D84:D85" si="34">E84+F84+G84</f>
        <v>0</v>
      </c>
      <c r="E84" s="68">
        <v>0</v>
      </c>
      <c r="F84" s="67">
        <v>0</v>
      </c>
      <c r="G84" s="67">
        <v>0</v>
      </c>
      <c r="H84" s="67">
        <v>120</v>
      </c>
      <c r="I84" s="67">
        <v>0</v>
      </c>
      <c r="J84" s="67">
        <v>0</v>
      </c>
      <c r="K84" s="66">
        <v>120</v>
      </c>
      <c r="L84" s="67">
        <v>120</v>
      </c>
      <c r="M84" s="67">
        <v>0</v>
      </c>
      <c r="N84" s="67">
        <v>0</v>
      </c>
      <c r="O84" s="67">
        <v>120</v>
      </c>
    </row>
    <row r="85" spans="1:15" ht="31.5" customHeight="1" x14ac:dyDescent="0.25">
      <c r="A85" s="57" t="s">
        <v>124</v>
      </c>
      <c r="B85" s="44" t="s">
        <v>128</v>
      </c>
      <c r="C85" s="56">
        <f>D85+H85+L85</f>
        <v>480</v>
      </c>
      <c r="D85" s="64">
        <f t="shared" si="34"/>
        <v>0</v>
      </c>
      <c r="E85" s="68">
        <v>0</v>
      </c>
      <c r="F85" s="67">
        <v>0</v>
      </c>
      <c r="G85" s="67">
        <v>0</v>
      </c>
      <c r="H85" s="66">
        <v>240</v>
      </c>
      <c r="I85" s="67">
        <v>0</v>
      </c>
      <c r="J85" s="67">
        <v>0</v>
      </c>
      <c r="K85" s="66">
        <v>240</v>
      </c>
      <c r="L85" s="66">
        <v>240</v>
      </c>
      <c r="M85" s="67">
        <v>0</v>
      </c>
      <c r="N85" s="67">
        <v>0</v>
      </c>
      <c r="O85" s="66">
        <v>240</v>
      </c>
    </row>
    <row r="86" spans="1:15" x14ac:dyDescent="0.25">
      <c r="A86" s="155" t="s">
        <v>133</v>
      </c>
      <c r="B86" s="155"/>
      <c r="C86" s="155"/>
      <c r="D86" s="155"/>
      <c r="E86" s="155"/>
      <c r="F86" s="155"/>
      <c r="G86" s="155"/>
      <c r="H86" s="155"/>
      <c r="I86" s="155"/>
      <c r="J86" s="155"/>
      <c r="K86" s="155"/>
      <c r="L86" s="155"/>
      <c r="M86" s="155"/>
      <c r="N86" s="155"/>
      <c r="O86" s="155"/>
    </row>
    <row r="87" spans="1:15" ht="24" x14ac:dyDescent="0.25">
      <c r="A87" s="38" t="s">
        <v>115</v>
      </c>
      <c r="B87" s="44" t="s">
        <v>128</v>
      </c>
      <c r="C87" s="63">
        <f>D87+H87+L87</f>
        <v>4500</v>
      </c>
      <c r="D87" s="64">
        <f>E87+F87+G87</f>
        <v>0</v>
      </c>
      <c r="E87" s="65">
        <f>E88+E89</f>
        <v>0</v>
      </c>
      <c r="F87" s="65">
        <f>F88+F89</f>
        <v>0</v>
      </c>
      <c r="G87" s="65">
        <f>G89</f>
        <v>0</v>
      </c>
      <c r="H87" s="72">
        <f>I87+J87+K87</f>
        <v>2250</v>
      </c>
      <c r="I87" s="64">
        <f>I88+I89</f>
        <v>0</v>
      </c>
      <c r="J87" s="72">
        <f>J88</f>
        <v>1125</v>
      </c>
      <c r="K87" s="72">
        <f>K89</f>
        <v>1125</v>
      </c>
      <c r="L87" s="72">
        <f>M87+N87+O87</f>
        <v>2250</v>
      </c>
      <c r="M87" s="64">
        <f>M88+M89</f>
        <v>0</v>
      </c>
      <c r="N87" s="72">
        <f>N88</f>
        <v>1125</v>
      </c>
      <c r="O87" s="72">
        <f>O89</f>
        <v>1125</v>
      </c>
    </row>
    <row r="88" spans="1:15" ht="33.75" customHeight="1" x14ac:dyDescent="0.25">
      <c r="A88" s="38" t="s">
        <v>43</v>
      </c>
      <c r="B88" s="44" t="s">
        <v>128</v>
      </c>
      <c r="C88" s="63">
        <f t="shared" ref="C88:C89" si="35">D88+H88+L88</f>
        <v>2250</v>
      </c>
      <c r="D88" s="64">
        <f t="shared" ref="D88" si="36">E88+F88+G88</f>
        <v>0</v>
      </c>
      <c r="E88" s="65">
        <v>0</v>
      </c>
      <c r="F88" s="64">
        <v>0</v>
      </c>
      <c r="G88" s="64">
        <v>0</v>
      </c>
      <c r="H88" s="72">
        <f>J88</f>
        <v>1125</v>
      </c>
      <c r="I88" s="64">
        <v>0</v>
      </c>
      <c r="J88" s="72">
        <v>1125</v>
      </c>
      <c r="K88" s="72">
        <v>0</v>
      </c>
      <c r="L88" s="72">
        <f>N88</f>
        <v>1125</v>
      </c>
      <c r="M88" s="64">
        <v>0</v>
      </c>
      <c r="N88" s="72">
        <v>1125</v>
      </c>
      <c r="O88" s="72">
        <v>0</v>
      </c>
    </row>
    <row r="89" spans="1:15" ht="30" customHeight="1" x14ac:dyDescent="0.25">
      <c r="A89" s="38" t="s">
        <v>122</v>
      </c>
      <c r="B89" s="44" t="s">
        <v>128</v>
      </c>
      <c r="C89" s="63">
        <f t="shared" si="35"/>
        <v>2250</v>
      </c>
      <c r="D89" s="64">
        <f>E89+F89+G89</f>
        <v>0</v>
      </c>
      <c r="E89" s="63">
        <f>E90+E91</f>
        <v>0</v>
      </c>
      <c r="F89" s="63">
        <f t="shared" ref="F89" si="37">F90+F91</f>
        <v>0</v>
      </c>
      <c r="G89" s="63">
        <f>G90+G91</f>
        <v>0</v>
      </c>
      <c r="H89" s="71">
        <f>K89</f>
        <v>1125</v>
      </c>
      <c r="I89" s="71">
        <f>I90+I91</f>
        <v>0</v>
      </c>
      <c r="J89" s="71">
        <f>J90+J91</f>
        <v>0</v>
      </c>
      <c r="K89" s="71">
        <f>K90+K91</f>
        <v>1125</v>
      </c>
      <c r="L89" s="71">
        <f>O89</f>
        <v>1125</v>
      </c>
      <c r="M89" s="71">
        <f>M90+M91</f>
        <v>0</v>
      </c>
      <c r="N89" s="71">
        <f>N90+N91</f>
        <v>0</v>
      </c>
      <c r="O89" s="71">
        <f>O90+O91</f>
        <v>1125</v>
      </c>
    </row>
    <row r="90" spans="1:15" ht="35.25" customHeight="1" x14ac:dyDescent="0.25">
      <c r="A90" s="54" t="s">
        <v>123</v>
      </c>
      <c r="B90" s="44" t="s">
        <v>128</v>
      </c>
      <c r="C90" s="56">
        <f>D90+H90+L90</f>
        <v>860</v>
      </c>
      <c r="D90" s="64">
        <f t="shared" ref="D90:D91" si="38">E90+F90+G90</f>
        <v>0</v>
      </c>
      <c r="E90" s="68">
        <v>0</v>
      </c>
      <c r="F90" s="67">
        <v>0</v>
      </c>
      <c r="G90" s="67">
        <v>0</v>
      </c>
      <c r="H90" s="74">
        <f>K90</f>
        <v>430</v>
      </c>
      <c r="I90" s="67">
        <v>0</v>
      </c>
      <c r="J90" s="74">
        <v>0</v>
      </c>
      <c r="K90" s="74">
        <v>430</v>
      </c>
      <c r="L90" s="74">
        <f>O90</f>
        <v>430</v>
      </c>
      <c r="M90" s="67">
        <v>0</v>
      </c>
      <c r="N90" s="74">
        <v>0</v>
      </c>
      <c r="O90" s="74">
        <v>430</v>
      </c>
    </row>
    <row r="91" spans="1:15" ht="33.75" customHeight="1" x14ac:dyDescent="0.25">
      <c r="A91" s="57" t="s">
        <v>124</v>
      </c>
      <c r="B91" s="44" t="s">
        <v>128</v>
      </c>
      <c r="C91" s="56">
        <f>D91+H91+L91</f>
        <v>1390</v>
      </c>
      <c r="D91" s="64">
        <f t="shared" si="38"/>
        <v>0</v>
      </c>
      <c r="E91" s="68">
        <v>0</v>
      </c>
      <c r="F91" s="67">
        <v>0</v>
      </c>
      <c r="G91" s="67">
        <v>0</v>
      </c>
      <c r="H91" s="73">
        <f>K91</f>
        <v>695</v>
      </c>
      <c r="I91" s="67">
        <v>0</v>
      </c>
      <c r="J91" s="74">
        <v>0</v>
      </c>
      <c r="K91" s="73">
        <v>695</v>
      </c>
      <c r="L91" s="73">
        <f>O91</f>
        <v>695</v>
      </c>
      <c r="M91" s="67">
        <v>0</v>
      </c>
      <c r="N91" s="74">
        <v>0</v>
      </c>
      <c r="O91" s="73">
        <v>695</v>
      </c>
    </row>
    <row r="92" spans="1:15" x14ac:dyDescent="0.25">
      <c r="A92" s="155" t="s">
        <v>134</v>
      </c>
      <c r="B92" s="155"/>
      <c r="C92" s="155"/>
      <c r="D92" s="155"/>
      <c r="E92" s="155"/>
      <c r="F92" s="155"/>
      <c r="G92" s="155"/>
      <c r="H92" s="155"/>
      <c r="I92" s="155"/>
      <c r="J92" s="155"/>
      <c r="K92" s="155"/>
      <c r="L92" s="155"/>
      <c r="M92" s="155"/>
      <c r="N92" s="155"/>
      <c r="O92" s="155"/>
    </row>
    <row r="93" spans="1:15" ht="24" x14ac:dyDescent="0.25">
      <c r="A93" s="38" t="s">
        <v>115</v>
      </c>
      <c r="B93" s="44" t="s">
        <v>128</v>
      </c>
      <c r="C93" s="63">
        <f>D93+H93+L93</f>
        <v>2400</v>
      </c>
      <c r="D93" s="64">
        <f>E93+F93+G93</f>
        <v>0</v>
      </c>
      <c r="E93" s="65">
        <f>E94+E95</f>
        <v>0</v>
      </c>
      <c r="F93" s="65">
        <f>F94+F95</f>
        <v>0</v>
      </c>
      <c r="G93" s="65">
        <f>G95</f>
        <v>0</v>
      </c>
      <c r="H93" s="69">
        <f>H94+H96+H97</f>
        <v>1200</v>
      </c>
      <c r="I93" s="69">
        <v>0</v>
      </c>
      <c r="J93" s="69">
        <f>J94</f>
        <v>600</v>
      </c>
      <c r="K93" s="69">
        <v>0</v>
      </c>
      <c r="L93" s="69">
        <f>L94+L96+L97</f>
        <v>1200</v>
      </c>
      <c r="M93" s="69">
        <v>0</v>
      </c>
      <c r="N93" s="69">
        <f>N94</f>
        <v>600</v>
      </c>
      <c r="O93" s="69">
        <f>O96+O97</f>
        <v>600</v>
      </c>
    </row>
    <row r="94" spans="1:15" ht="40.5" customHeight="1" x14ac:dyDescent="0.25">
      <c r="A94" s="38" t="s">
        <v>43</v>
      </c>
      <c r="B94" s="44" t="s">
        <v>128</v>
      </c>
      <c r="C94" s="63">
        <f t="shared" ref="C94:C95" si="39">D94+H94+L94</f>
        <v>1200</v>
      </c>
      <c r="D94" s="64">
        <f t="shared" ref="D94" si="40">E94+F94+G94</f>
        <v>0</v>
      </c>
      <c r="E94" s="65">
        <v>0</v>
      </c>
      <c r="F94" s="64">
        <v>0</v>
      </c>
      <c r="G94" s="64">
        <v>0</v>
      </c>
      <c r="H94" s="69">
        <v>600</v>
      </c>
      <c r="I94" s="69">
        <v>0</v>
      </c>
      <c r="J94" s="69">
        <v>600</v>
      </c>
      <c r="K94" s="69">
        <v>0</v>
      </c>
      <c r="L94" s="69">
        <v>600</v>
      </c>
      <c r="M94" s="69">
        <v>0</v>
      </c>
      <c r="N94" s="69">
        <v>600</v>
      </c>
      <c r="O94" s="69">
        <v>0</v>
      </c>
    </row>
    <row r="95" spans="1:15" ht="30" customHeight="1" x14ac:dyDescent="0.25">
      <c r="A95" s="38" t="s">
        <v>122</v>
      </c>
      <c r="B95" s="44" t="s">
        <v>128</v>
      </c>
      <c r="C95" s="63">
        <f t="shared" si="39"/>
        <v>1200</v>
      </c>
      <c r="D95" s="64">
        <f>E95+F95+G95</f>
        <v>0</v>
      </c>
      <c r="E95" s="63">
        <f>E96+E97</f>
        <v>0</v>
      </c>
      <c r="F95" s="63">
        <f t="shared" ref="F95" si="41">F96+F97</f>
        <v>0</v>
      </c>
      <c r="G95" s="63">
        <f>G96+G97</f>
        <v>0</v>
      </c>
      <c r="H95" s="58">
        <f t="shared" ref="H95:O95" si="42">H96+H97</f>
        <v>600</v>
      </c>
      <c r="I95" s="58">
        <f t="shared" si="42"/>
        <v>0</v>
      </c>
      <c r="J95" s="58">
        <f t="shared" si="42"/>
        <v>0</v>
      </c>
      <c r="K95" s="58">
        <f t="shared" si="42"/>
        <v>600</v>
      </c>
      <c r="L95" s="58">
        <f t="shared" si="42"/>
        <v>600</v>
      </c>
      <c r="M95" s="58">
        <f t="shared" si="42"/>
        <v>0</v>
      </c>
      <c r="N95" s="58">
        <f t="shared" si="42"/>
        <v>0</v>
      </c>
      <c r="O95" s="58">
        <f t="shared" si="42"/>
        <v>600</v>
      </c>
    </row>
    <row r="96" spans="1:15" ht="35.25" customHeight="1" x14ac:dyDescent="0.25">
      <c r="A96" s="54" t="s">
        <v>123</v>
      </c>
      <c r="B96" s="44" t="s">
        <v>128</v>
      </c>
      <c r="C96" s="56">
        <f>D96+H96+L96</f>
        <v>600</v>
      </c>
      <c r="D96" s="64">
        <f t="shared" ref="D96:D97" si="43">E96+F96+G96</f>
        <v>0</v>
      </c>
      <c r="E96" s="68">
        <v>0</v>
      </c>
      <c r="F96" s="67">
        <v>0</v>
      </c>
      <c r="G96" s="67">
        <v>0</v>
      </c>
      <c r="H96" s="70">
        <v>300</v>
      </c>
      <c r="I96" s="70">
        <v>0</v>
      </c>
      <c r="J96" s="70">
        <v>0</v>
      </c>
      <c r="K96" s="70">
        <v>300</v>
      </c>
      <c r="L96" s="70">
        <v>300</v>
      </c>
      <c r="M96" s="70">
        <v>0</v>
      </c>
      <c r="N96" s="70">
        <v>0</v>
      </c>
      <c r="O96" s="70">
        <v>300</v>
      </c>
    </row>
    <row r="97" spans="1:15" ht="41.25" customHeight="1" x14ac:dyDescent="0.25">
      <c r="A97" s="57" t="s">
        <v>124</v>
      </c>
      <c r="B97" s="44" t="s">
        <v>128</v>
      </c>
      <c r="C97" s="56">
        <f>D97+H97+L97</f>
        <v>600</v>
      </c>
      <c r="D97" s="64">
        <f t="shared" si="43"/>
        <v>0</v>
      </c>
      <c r="E97" s="68">
        <v>0</v>
      </c>
      <c r="F97" s="67">
        <v>0</v>
      </c>
      <c r="G97" s="67">
        <v>0</v>
      </c>
      <c r="H97" s="70">
        <v>300</v>
      </c>
      <c r="I97" s="70">
        <v>0</v>
      </c>
      <c r="J97" s="70">
        <v>0</v>
      </c>
      <c r="K97" s="70">
        <v>300</v>
      </c>
      <c r="L97" s="70">
        <v>300</v>
      </c>
      <c r="M97" s="70">
        <v>0</v>
      </c>
      <c r="N97" s="70">
        <v>0</v>
      </c>
      <c r="O97" s="70">
        <v>300</v>
      </c>
    </row>
    <row r="98" spans="1:15" x14ac:dyDescent="0.25">
      <c r="A98" s="155" t="s">
        <v>135</v>
      </c>
      <c r="B98" s="155"/>
      <c r="C98" s="155"/>
      <c r="D98" s="155"/>
      <c r="E98" s="155"/>
      <c r="F98" s="155"/>
      <c r="G98" s="155"/>
      <c r="H98" s="155"/>
      <c r="I98" s="155"/>
      <c r="J98" s="155"/>
      <c r="K98" s="155"/>
      <c r="L98" s="155"/>
      <c r="M98" s="155"/>
      <c r="N98" s="155"/>
      <c r="O98" s="155"/>
    </row>
    <row r="99" spans="1:15" ht="24" x14ac:dyDescent="0.25">
      <c r="A99" s="38" t="s">
        <v>115</v>
      </c>
      <c r="B99" s="44" t="s">
        <v>128</v>
      </c>
      <c r="C99" s="63">
        <f>D99+H99+L99</f>
        <v>12800</v>
      </c>
      <c r="D99" s="64">
        <f>E99+F99+G99</f>
        <v>0</v>
      </c>
      <c r="E99" s="65">
        <f>E100+E101</f>
        <v>0</v>
      </c>
      <c r="F99" s="65">
        <f>F100+F101</f>
        <v>0</v>
      </c>
      <c r="G99" s="65">
        <f>G101</f>
        <v>0</v>
      </c>
      <c r="H99" s="64">
        <f>H100+H102+H103</f>
        <v>6400</v>
      </c>
      <c r="I99" s="64">
        <v>0</v>
      </c>
      <c r="J99" s="64">
        <f>J100</f>
        <v>3200</v>
      </c>
      <c r="K99" s="64">
        <f>K102+K103</f>
        <v>3200</v>
      </c>
      <c r="L99" s="64">
        <f>L100+L102+L103</f>
        <v>6400</v>
      </c>
      <c r="M99" s="64">
        <v>0</v>
      </c>
      <c r="N99" s="64">
        <f>N100</f>
        <v>3200</v>
      </c>
      <c r="O99" s="64">
        <f>O102+O103</f>
        <v>3200</v>
      </c>
    </row>
    <row r="100" spans="1:15" ht="40.5" customHeight="1" x14ac:dyDescent="0.25">
      <c r="A100" s="38" t="s">
        <v>43</v>
      </c>
      <c r="B100" s="44" t="s">
        <v>128</v>
      </c>
      <c r="C100" s="63">
        <f t="shared" ref="C100:C101" si="44">D100+H100+L100</f>
        <v>6400</v>
      </c>
      <c r="D100" s="64">
        <f t="shared" ref="D100" si="45">E100+F100+G100</f>
        <v>0</v>
      </c>
      <c r="E100" s="65">
        <v>0</v>
      </c>
      <c r="F100" s="64">
        <v>0</v>
      </c>
      <c r="G100" s="64">
        <v>0</v>
      </c>
      <c r="H100" s="64">
        <f>J100</f>
        <v>3200</v>
      </c>
      <c r="I100" s="64">
        <v>0</v>
      </c>
      <c r="J100" s="64">
        <v>3200</v>
      </c>
      <c r="K100" s="64">
        <v>0</v>
      </c>
      <c r="L100" s="64">
        <f>N100</f>
        <v>3200</v>
      </c>
      <c r="M100" s="64">
        <v>0</v>
      </c>
      <c r="N100" s="64">
        <v>3200</v>
      </c>
      <c r="O100" s="64">
        <v>0</v>
      </c>
    </row>
    <row r="101" spans="1:15" ht="30" customHeight="1" x14ac:dyDescent="0.25">
      <c r="A101" s="38" t="s">
        <v>122</v>
      </c>
      <c r="B101" s="44" t="s">
        <v>128</v>
      </c>
      <c r="C101" s="63">
        <f t="shared" si="44"/>
        <v>6400</v>
      </c>
      <c r="D101" s="64">
        <f>E101+F101+G101</f>
        <v>0</v>
      </c>
      <c r="E101" s="63">
        <f>E102+E103</f>
        <v>0</v>
      </c>
      <c r="F101" s="63">
        <f t="shared" ref="F101" si="46">F102+F103</f>
        <v>0</v>
      </c>
      <c r="G101" s="63">
        <f>G102+G103</f>
        <v>0</v>
      </c>
      <c r="H101" s="71">
        <f t="shared" ref="H101:O101" si="47">H102+H103</f>
        <v>3200</v>
      </c>
      <c r="I101" s="71">
        <f t="shared" si="47"/>
        <v>0</v>
      </c>
      <c r="J101" s="71">
        <f t="shared" si="47"/>
        <v>0</v>
      </c>
      <c r="K101" s="71">
        <f t="shared" si="47"/>
        <v>3200</v>
      </c>
      <c r="L101" s="71">
        <f t="shared" si="47"/>
        <v>3200</v>
      </c>
      <c r="M101" s="71">
        <f t="shared" si="47"/>
        <v>0</v>
      </c>
      <c r="N101" s="71">
        <f t="shared" si="47"/>
        <v>0</v>
      </c>
      <c r="O101" s="71">
        <f t="shared" si="47"/>
        <v>3200</v>
      </c>
    </row>
    <row r="102" spans="1:15" ht="34.5" customHeight="1" x14ac:dyDescent="0.25">
      <c r="A102" s="54" t="s">
        <v>123</v>
      </c>
      <c r="B102" s="44" t="s">
        <v>128</v>
      </c>
      <c r="C102" s="56">
        <f>D102+H102+L102</f>
        <v>3200</v>
      </c>
      <c r="D102" s="64">
        <f t="shared" ref="D102:D103" si="48">E102+F102+G102</f>
        <v>0</v>
      </c>
      <c r="E102" s="68">
        <v>0</v>
      </c>
      <c r="F102" s="67">
        <v>0</v>
      </c>
      <c r="G102" s="67">
        <v>0</v>
      </c>
      <c r="H102" s="67">
        <v>1600</v>
      </c>
      <c r="I102" s="67">
        <v>0</v>
      </c>
      <c r="J102" s="67">
        <v>0</v>
      </c>
      <c r="K102" s="67">
        <v>1600</v>
      </c>
      <c r="L102" s="67">
        <v>1600</v>
      </c>
      <c r="M102" s="67">
        <v>0</v>
      </c>
      <c r="N102" s="67">
        <v>0</v>
      </c>
      <c r="O102" s="67">
        <v>1600</v>
      </c>
    </row>
    <row r="103" spans="1:15" ht="28.5" customHeight="1" x14ac:dyDescent="0.25">
      <c r="A103" s="57" t="s">
        <v>124</v>
      </c>
      <c r="B103" s="44" t="s">
        <v>128</v>
      </c>
      <c r="C103" s="56">
        <f>D103+H103+L103</f>
        <v>3200</v>
      </c>
      <c r="D103" s="64">
        <f t="shared" si="48"/>
        <v>0</v>
      </c>
      <c r="E103" s="68">
        <v>0</v>
      </c>
      <c r="F103" s="67">
        <v>0</v>
      </c>
      <c r="G103" s="67">
        <v>0</v>
      </c>
      <c r="H103" s="73">
        <v>1600</v>
      </c>
      <c r="I103" s="67">
        <v>0</v>
      </c>
      <c r="J103" s="67">
        <v>0</v>
      </c>
      <c r="K103" s="73">
        <v>1600</v>
      </c>
      <c r="L103" s="73">
        <v>1600</v>
      </c>
      <c r="M103" s="67">
        <v>0</v>
      </c>
      <c r="N103" s="67">
        <v>0</v>
      </c>
      <c r="O103" s="73">
        <v>1600</v>
      </c>
    </row>
    <row r="104" spans="1:15" x14ac:dyDescent="0.25">
      <c r="A104" s="155" t="s">
        <v>136</v>
      </c>
      <c r="B104" s="155"/>
      <c r="C104" s="155"/>
      <c r="D104" s="155"/>
      <c r="E104" s="155"/>
      <c r="F104" s="155"/>
      <c r="G104" s="155"/>
      <c r="H104" s="155"/>
      <c r="I104" s="155"/>
      <c r="J104" s="155"/>
      <c r="K104" s="155"/>
      <c r="L104" s="155"/>
      <c r="M104" s="155"/>
      <c r="N104" s="155"/>
      <c r="O104" s="155"/>
    </row>
    <row r="105" spans="1:15" ht="24" x14ac:dyDescent="0.25">
      <c r="A105" s="38" t="s">
        <v>115</v>
      </c>
      <c r="B105" s="44" t="s">
        <v>128</v>
      </c>
      <c r="C105" s="63">
        <f>D105+H105+L105</f>
        <v>1760</v>
      </c>
      <c r="D105" s="64">
        <f>E105+F105+G105</f>
        <v>0</v>
      </c>
      <c r="E105" s="65">
        <f>E106+E107</f>
        <v>0</v>
      </c>
      <c r="F105" s="65">
        <f>F106+F107</f>
        <v>0</v>
      </c>
      <c r="G105" s="65">
        <f>G107</f>
        <v>0</v>
      </c>
      <c r="H105" s="72">
        <f>H106+H108+H109</f>
        <v>880</v>
      </c>
      <c r="I105" s="64">
        <v>0</v>
      </c>
      <c r="J105" s="72">
        <f>J106</f>
        <v>440</v>
      </c>
      <c r="K105" s="72">
        <f>K108+K109</f>
        <v>440</v>
      </c>
      <c r="L105" s="72">
        <f>L106+L108+L109</f>
        <v>880</v>
      </c>
      <c r="M105" s="64">
        <v>0</v>
      </c>
      <c r="N105" s="72">
        <f>N106</f>
        <v>440</v>
      </c>
      <c r="O105" s="72">
        <f>O108+O109</f>
        <v>440</v>
      </c>
    </row>
    <row r="106" spans="1:15" ht="41.25" customHeight="1" x14ac:dyDescent="0.25">
      <c r="A106" s="38" t="s">
        <v>43</v>
      </c>
      <c r="B106" s="44" t="s">
        <v>128</v>
      </c>
      <c r="C106" s="63">
        <f t="shared" ref="C106:C107" si="49">D106+H106+L106</f>
        <v>880</v>
      </c>
      <c r="D106" s="64">
        <f t="shared" ref="D106" si="50">E106+F106+G106</f>
        <v>0</v>
      </c>
      <c r="E106" s="65">
        <v>0</v>
      </c>
      <c r="F106" s="64">
        <v>0</v>
      </c>
      <c r="G106" s="64">
        <v>0</v>
      </c>
      <c r="H106" s="72">
        <f>J106</f>
        <v>440</v>
      </c>
      <c r="I106" s="64">
        <v>0</v>
      </c>
      <c r="J106" s="72">
        <v>440</v>
      </c>
      <c r="K106" s="72">
        <v>0</v>
      </c>
      <c r="L106" s="72">
        <f>N106</f>
        <v>440</v>
      </c>
      <c r="M106" s="64">
        <v>0</v>
      </c>
      <c r="N106" s="72">
        <v>440</v>
      </c>
      <c r="O106" s="72">
        <v>0</v>
      </c>
    </row>
    <row r="107" spans="1:15" ht="30.75" customHeight="1" x14ac:dyDescent="0.25">
      <c r="A107" s="38" t="s">
        <v>122</v>
      </c>
      <c r="B107" s="44" t="s">
        <v>128</v>
      </c>
      <c r="C107" s="63">
        <f t="shared" si="49"/>
        <v>880</v>
      </c>
      <c r="D107" s="64">
        <f>E107+F107+G107</f>
        <v>0</v>
      </c>
      <c r="E107" s="63">
        <f>E108+E109</f>
        <v>0</v>
      </c>
      <c r="F107" s="63">
        <f t="shared" ref="F107" si="51">F108+F109</f>
        <v>0</v>
      </c>
      <c r="G107" s="63">
        <f>G108+G109</f>
        <v>0</v>
      </c>
      <c r="H107" s="71">
        <f t="shared" ref="H107:O107" si="52">H108+H109</f>
        <v>440</v>
      </c>
      <c r="I107" s="71">
        <f t="shared" si="52"/>
        <v>0</v>
      </c>
      <c r="J107" s="71">
        <f t="shared" si="52"/>
        <v>0</v>
      </c>
      <c r="K107" s="71">
        <f t="shared" si="52"/>
        <v>440</v>
      </c>
      <c r="L107" s="71">
        <f t="shared" si="52"/>
        <v>440</v>
      </c>
      <c r="M107" s="71">
        <f t="shared" si="52"/>
        <v>0</v>
      </c>
      <c r="N107" s="71">
        <f t="shared" si="52"/>
        <v>0</v>
      </c>
      <c r="O107" s="71">
        <f t="shared" si="52"/>
        <v>440</v>
      </c>
    </row>
    <row r="108" spans="1:15" ht="33.75" customHeight="1" x14ac:dyDescent="0.25">
      <c r="A108" s="54" t="s">
        <v>123</v>
      </c>
      <c r="B108" s="44" t="s">
        <v>128</v>
      </c>
      <c r="C108" s="56">
        <f>D108+H108+L108</f>
        <v>400</v>
      </c>
      <c r="D108" s="64">
        <f t="shared" ref="D108:D109" si="53">E108+F108+G108</f>
        <v>0</v>
      </c>
      <c r="E108" s="68">
        <v>0</v>
      </c>
      <c r="F108" s="67">
        <v>0</v>
      </c>
      <c r="G108" s="67">
        <v>0</v>
      </c>
      <c r="H108" s="74">
        <v>200</v>
      </c>
      <c r="I108" s="67">
        <v>0</v>
      </c>
      <c r="J108" s="67">
        <v>0</v>
      </c>
      <c r="K108" s="74">
        <v>200</v>
      </c>
      <c r="L108" s="74">
        <v>200</v>
      </c>
      <c r="M108" s="67">
        <v>0</v>
      </c>
      <c r="N108" s="67">
        <v>0</v>
      </c>
      <c r="O108" s="74">
        <v>200</v>
      </c>
    </row>
    <row r="109" spans="1:15" ht="33.75" customHeight="1" x14ac:dyDescent="0.25">
      <c r="A109" s="57" t="s">
        <v>124</v>
      </c>
      <c r="B109" s="44" t="s">
        <v>128</v>
      </c>
      <c r="C109" s="56">
        <f>D109+H109+L109</f>
        <v>480</v>
      </c>
      <c r="D109" s="64">
        <f t="shared" si="53"/>
        <v>0</v>
      </c>
      <c r="E109" s="68">
        <v>0</v>
      </c>
      <c r="F109" s="67">
        <v>0</v>
      </c>
      <c r="G109" s="67">
        <v>0</v>
      </c>
      <c r="H109" s="73">
        <v>240</v>
      </c>
      <c r="I109" s="67">
        <v>0</v>
      </c>
      <c r="J109" s="67">
        <v>0</v>
      </c>
      <c r="K109" s="73">
        <v>240</v>
      </c>
      <c r="L109" s="73">
        <v>240</v>
      </c>
      <c r="M109" s="67">
        <v>0</v>
      </c>
      <c r="N109" s="67">
        <v>0</v>
      </c>
      <c r="O109" s="73">
        <v>240</v>
      </c>
    </row>
    <row r="110" spans="1:15" ht="39" customHeight="1" x14ac:dyDescent="0.25">
      <c r="A110" s="155" t="s">
        <v>137</v>
      </c>
      <c r="B110" s="155"/>
      <c r="C110" s="155"/>
      <c r="D110" s="155"/>
      <c r="E110" s="155"/>
      <c r="F110" s="155"/>
      <c r="G110" s="155"/>
      <c r="H110" s="155"/>
      <c r="I110" s="155"/>
      <c r="J110" s="155"/>
      <c r="K110" s="155"/>
      <c r="L110" s="155"/>
      <c r="M110" s="155"/>
      <c r="N110" s="155"/>
      <c r="O110" s="155"/>
    </row>
    <row r="111" spans="1:15" ht="24" x14ac:dyDescent="0.25">
      <c r="A111" s="38" t="s">
        <v>115</v>
      </c>
      <c r="B111" s="44" t="s">
        <v>128</v>
      </c>
      <c r="C111" s="63">
        <f>D111+H111+L111</f>
        <v>1560</v>
      </c>
      <c r="D111" s="64">
        <f>E111+F111+G111</f>
        <v>0</v>
      </c>
      <c r="E111" s="65">
        <f>E112+E113</f>
        <v>0</v>
      </c>
      <c r="F111" s="65">
        <f>F112+F113</f>
        <v>0</v>
      </c>
      <c r="G111" s="65">
        <f>G113</f>
        <v>0</v>
      </c>
      <c r="H111" s="64">
        <f>H112+H114+H115</f>
        <v>780</v>
      </c>
      <c r="I111" s="64">
        <v>0</v>
      </c>
      <c r="J111" s="64">
        <f>J112</f>
        <v>390</v>
      </c>
      <c r="K111" s="64">
        <f>K114+K115</f>
        <v>390</v>
      </c>
      <c r="L111" s="64">
        <f>L112+L114+L115</f>
        <v>780</v>
      </c>
      <c r="M111" s="64">
        <v>0</v>
      </c>
      <c r="N111" s="64">
        <f>N112</f>
        <v>390</v>
      </c>
      <c r="O111" s="64">
        <f>O114+O115</f>
        <v>390</v>
      </c>
    </row>
    <row r="112" spans="1:15" ht="42" customHeight="1" x14ac:dyDescent="0.25">
      <c r="A112" s="38" t="s">
        <v>43</v>
      </c>
      <c r="B112" s="44" t="s">
        <v>128</v>
      </c>
      <c r="C112" s="63">
        <f t="shared" ref="C112:C113" si="54">D112+H112+L112</f>
        <v>780</v>
      </c>
      <c r="D112" s="64">
        <f t="shared" ref="D112" si="55">E112+F112+G112</f>
        <v>0</v>
      </c>
      <c r="E112" s="65">
        <v>0</v>
      </c>
      <c r="F112" s="64">
        <v>0</v>
      </c>
      <c r="G112" s="64">
        <v>0</v>
      </c>
      <c r="H112" s="64">
        <f>J112</f>
        <v>390</v>
      </c>
      <c r="I112" s="64">
        <v>0</v>
      </c>
      <c r="J112" s="64">
        <v>390</v>
      </c>
      <c r="K112" s="64">
        <v>0</v>
      </c>
      <c r="L112" s="64">
        <f>N112</f>
        <v>390</v>
      </c>
      <c r="M112" s="64">
        <v>0</v>
      </c>
      <c r="N112" s="64">
        <v>390</v>
      </c>
      <c r="O112" s="64">
        <v>0</v>
      </c>
    </row>
    <row r="113" spans="1:15" ht="33.75" customHeight="1" x14ac:dyDescent="0.25">
      <c r="A113" s="38" t="s">
        <v>122</v>
      </c>
      <c r="B113" s="44" t="s">
        <v>128</v>
      </c>
      <c r="C113" s="63">
        <f t="shared" si="54"/>
        <v>780</v>
      </c>
      <c r="D113" s="64">
        <f>E113+F113+G113</f>
        <v>0</v>
      </c>
      <c r="E113" s="63">
        <f>E114+E115</f>
        <v>0</v>
      </c>
      <c r="F113" s="63">
        <f t="shared" ref="F113" si="56">F114+F115</f>
        <v>0</v>
      </c>
      <c r="G113" s="63">
        <f>G114+G115</f>
        <v>0</v>
      </c>
      <c r="H113" s="63">
        <f t="shared" ref="H113:O113" si="57">H114+H115</f>
        <v>390</v>
      </c>
      <c r="I113" s="63">
        <f t="shared" si="57"/>
        <v>0</v>
      </c>
      <c r="J113" s="63">
        <f t="shared" si="57"/>
        <v>0</v>
      </c>
      <c r="K113" s="63">
        <f t="shared" si="57"/>
        <v>390</v>
      </c>
      <c r="L113" s="63">
        <f t="shared" si="57"/>
        <v>390</v>
      </c>
      <c r="M113" s="63">
        <f t="shared" si="57"/>
        <v>0</v>
      </c>
      <c r="N113" s="63">
        <f t="shared" si="57"/>
        <v>0</v>
      </c>
      <c r="O113" s="63">
        <f t="shared" si="57"/>
        <v>390</v>
      </c>
    </row>
    <row r="114" spans="1:15" ht="39.75" customHeight="1" x14ac:dyDescent="0.25">
      <c r="A114" s="54" t="s">
        <v>123</v>
      </c>
      <c r="B114" s="44" t="s">
        <v>128</v>
      </c>
      <c r="C114" s="56">
        <f>D114+H114+L114</f>
        <v>300</v>
      </c>
      <c r="D114" s="64">
        <f t="shared" ref="D114:D115" si="58">E114+F114+G114</f>
        <v>0</v>
      </c>
      <c r="E114" s="68">
        <v>0</v>
      </c>
      <c r="F114" s="67">
        <v>0</v>
      </c>
      <c r="G114" s="67">
        <v>0</v>
      </c>
      <c r="H114" s="67">
        <v>150</v>
      </c>
      <c r="I114" s="67">
        <v>0</v>
      </c>
      <c r="J114" s="67">
        <v>0</v>
      </c>
      <c r="K114" s="67">
        <v>150</v>
      </c>
      <c r="L114" s="67">
        <v>150</v>
      </c>
      <c r="M114" s="67">
        <v>0</v>
      </c>
      <c r="N114" s="67">
        <v>0</v>
      </c>
      <c r="O114" s="67">
        <v>150</v>
      </c>
    </row>
    <row r="115" spans="1:15" ht="38.25" customHeight="1" x14ac:dyDescent="0.25">
      <c r="A115" s="57" t="s">
        <v>124</v>
      </c>
      <c r="B115" s="44" t="s">
        <v>128</v>
      </c>
      <c r="C115" s="56">
        <f>D115+H115+L115</f>
        <v>480</v>
      </c>
      <c r="D115" s="64">
        <f t="shared" si="58"/>
        <v>0</v>
      </c>
      <c r="E115" s="68">
        <v>0</v>
      </c>
      <c r="F115" s="67">
        <v>0</v>
      </c>
      <c r="G115" s="67">
        <v>0</v>
      </c>
      <c r="H115" s="66">
        <v>240</v>
      </c>
      <c r="I115" s="67">
        <v>0</v>
      </c>
      <c r="J115" s="67">
        <v>0</v>
      </c>
      <c r="K115" s="66">
        <v>240</v>
      </c>
      <c r="L115" s="66">
        <v>240</v>
      </c>
      <c r="M115" s="67">
        <v>0</v>
      </c>
      <c r="N115" s="67">
        <v>0</v>
      </c>
      <c r="O115" s="66">
        <v>240</v>
      </c>
    </row>
    <row r="116" spans="1:15" ht="28.5" customHeight="1" x14ac:dyDescent="0.25">
      <c r="A116" s="155" t="s">
        <v>138</v>
      </c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</row>
    <row r="117" spans="1:15" ht="24" x14ac:dyDescent="0.25">
      <c r="A117" s="38" t="s">
        <v>115</v>
      </c>
      <c r="B117" s="44" t="s">
        <v>128</v>
      </c>
      <c r="C117" s="63">
        <f>D117+H117+L117</f>
        <v>1500</v>
      </c>
      <c r="D117" s="64">
        <f>E117+F117+G117</f>
        <v>0</v>
      </c>
      <c r="E117" s="65">
        <f>E118+E119</f>
        <v>0</v>
      </c>
      <c r="F117" s="65">
        <f>F118+F119</f>
        <v>0</v>
      </c>
      <c r="G117" s="65">
        <f>G119</f>
        <v>0</v>
      </c>
      <c r="H117" s="64">
        <f>H118+H120+H121</f>
        <v>750</v>
      </c>
      <c r="I117" s="64">
        <v>0</v>
      </c>
      <c r="J117" s="64">
        <f>J118</f>
        <v>375</v>
      </c>
      <c r="K117" s="64">
        <f>K120+K121</f>
        <v>375</v>
      </c>
      <c r="L117" s="64">
        <f>L118+L120+L121</f>
        <v>750</v>
      </c>
      <c r="M117" s="64">
        <v>0</v>
      </c>
      <c r="N117" s="64">
        <f>N118</f>
        <v>375</v>
      </c>
      <c r="O117" s="64">
        <f>O120+O121</f>
        <v>375</v>
      </c>
    </row>
    <row r="118" spans="1:15" ht="39.75" customHeight="1" x14ac:dyDescent="0.25">
      <c r="A118" s="38" t="s">
        <v>43</v>
      </c>
      <c r="B118" s="44" t="s">
        <v>128</v>
      </c>
      <c r="C118" s="63">
        <f t="shared" ref="C118:C119" si="59">D118+H118+L118</f>
        <v>750</v>
      </c>
      <c r="D118" s="64">
        <f t="shared" ref="D118" si="60">E118+F118+G118</f>
        <v>0</v>
      </c>
      <c r="E118" s="65">
        <v>0</v>
      </c>
      <c r="F118" s="64">
        <v>0</v>
      </c>
      <c r="G118" s="64">
        <v>0</v>
      </c>
      <c r="H118" s="64">
        <f>J118</f>
        <v>375</v>
      </c>
      <c r="I118" s="64">
        <v>0</v>
      </c>
      <c r="J118" s="64">
        <v>375</v>
      </c>
      <c r="K118" s="64">
        <v>0</v>
      </c>
      <c r="L118" s="64">
        <f>N118</f>
        <v>375</v>
      </c>
      <c r="M118" s="64">
        <v>0</v>
      </c>
      <c r="N118" s="64">
        <v>375</v>
      </c>
      <c r="O118" s="64">
        <v>0</v>
      </c>
    </row>
    <row r="119" spans="1:15" ht="33.75" customHeight="1" x14ac:dyDescent="0.25">
      <c r="A119" s="38" t="s">
        <v>122</v>
      </c>
      <c r="B119" s="44" t="s">
        <v>128</v>
      </c>
      <c r="C119" s="63">
        <f t="shared" si="59"/>
        <v>375</v>
      </c>
      <c r="D119" s="64">
        <f>E119+F119+G119</f>
        <v>0</v>
      </c>
      <c r="E119" s="63">
        <f>E120+E121</f>
        <v>0</v>
      </c>
      <c r="F119" s="63">
        <f t="shared" ref="F119" si="61">F120+F121</f>
        <v>0</v>
      </c>
      <c r="G119" s="63">
        <f>G120+G121</f>
        <v>0</v>
      </c>
      <c r="H119" s="63">
        <f>G119</f>
        <v>0</v>
      </c>
      <c r="I119" s="63">
        <f t="shared" ref="I119:N119" si="62">I120+I121</f>
        <v>0</v>
      </c>
      <c r="J119" s="63">
        <f t="shared" si="62"/>
        <v>0</v>
      </c>
      <c r="K119" s="63">
        <f>K120+K121</f>
        <v>375</v>
      </c>
      <c r="L119" s="63">
        <f>K119</f>
        <v>375</v>
      </c>
      <c r="M119" s="63">
        <f t="shared" si="62"/>
        <v>0</v>
      </c>
      <c r="N119" s="63">
        <f t="shared" si="62"/>
        <v>0</v>
      </c>
      <c r="O119" s="63">
        <f>L119</f>
        <v>375</v>
      </c>
    </row>
    <row r="120" spans="1:15" ht="42.75" customHeight="1" x14ac:dyDescent="0.25">
      <c r="A120" s="54" t="s">
        <v>123</v>
      </c>
      <c r="B120" s="44" t="s">
        <v>128</v>
      </c>
      <c r="C120" s="56">
        <f>D120+H120+L120</f>
        <v>300</v>
      </c>
      <c r="D120" s="64">
        <f t="shared" ref="D120:D121" si="63">E120+F120+G120</f>
        <v>0</v>
      </c>
      <c r="E120" s="68">
        <v>0</v>
      </c>
      <c r="F120" s="67">
        <v>0</v>
      </c>
      <c r="G120" s="67">
        <v>0</v>
      </c>
      <c r="H120" s="67">
        <v>150</v>
      </c>
      <c r="I120" s="67">
        <v>0</v>
      </c>
      <c r="J120" s="67">
        <v>0</v>
      </c>
      <c r="K120" s="67">
        <v>150</v>
      </c>
      <c r="L120" s="67">
        <v>150</v>
      </c>
      <c r="M120" s="67">
        <v>0</v>
      </c>
      <c r="N120" s="67">
        <v>0</v>
      </c>
      <c r="O120" s="67">
        <v>150</v>
      </c>
    </row>
    <row r="121" spans="1:15" ht="41.25" customHeight="1" x14ac:dyDescent="0.25">
      <c r="A121" s="57" t="s">
        <v>124</v>
      </c>
      <c r="B121" s="44" t="s">
        <v>128</v>
      </c>
      <c r="C121" s="56">
        <f>D121+H121+L121</f>
        <v>450</v>
      </c>
      <c r="D121" s="64">
        <f t="shared" si="63"/>
        <v>0</v>
      </c>
      <c r="E121" s="68">
        <v>0</v>
      </c>
      <c r="F121" s="67">
        <v>0</v>
      </c>
      <c r="G121" s="67">
        <v>0</v>
      </c>
      <c r="H121" s="66">
        <v>225</v>
      </c>
      <c r="I121" s="67">
        <v>0</v>
      </c>
      <c r="J121" s="67">
        <v>0</v>
      </c>
      <c r="K121" s="66">
        <v>225</v>
      </c>
      <c r="L121" s="66">
        <v>225</v>
      </c>
      <c r="M121" s="67">
        <v>0</v>
      </c>
      <c r="N121" s="67">
        <v>0</v>
      </c>
      <c r="O121" s="66">
        <v>225</v>
      </c>
    </row>
    <row r="122" spans="1:15" x14ac:dyDescent="0.25">
      <c r="A122" s="155" t="s">
        <v>139</v>
      </c>
      <c r="B122" s="155"/>
      <c r="C122" s="155"/>
      <c r="D122" s="155"/>
      <c r="E122" s="155"/>
      <c r="F122" s="155"/>
      <c r="G122" s="155"/>
      <c r="H122" s="155"/>
      <c r="I122" s="155"/>
      <c r="J122" s="155"/>
      <c r="K122" s="155"/>
      <c r="L122" s="155"/>
      <c r="M122" s="155"/>
      <c r="N122" s="155"/>
      <c r="O122" s="155"/>
    </row>
    <row r="123" spans="1:15" ht="24" x14ac:dyDescent="0.25">
      <c r="A123" s="38" t="s">
        <v>115</v>
      </c>
      <c r="B123" s="44" t="s">
        <v>128</v>
      </c>
      <c r="C123" s="63">
        <f>D123+H123+L123</f>
        <v>300</v>
      </c>
      <c r="D123" s="64">
        <f>E123+F123+G123</f>
        <v>0</v>
      </c>
      <c r="E123" s="65">
        <f>E124+E125</f>
        <v>0</v>
      </c>
      <c r="F123" s="65">
        <f>F124+F125</f>
        <v>0</v>
      </c>
      <c r="G123" s="65">
        <f>G125</f>
        <v>0</v>
      </c>
      <c r="H123" s="69">
        <f>H124+H126</f>
        <v>150</v>
      </c>
      <c r="I123" s="69">
        <v>0</v>
      </c>
      <c r="J123" s="69">
        <f>J124</f>
        <v>75</v>
      </c>
      <c r="K123" s="69">
        <f>K126</f>
        <v>75</v>
      </c>
      <c r="L123" s="69">
        <f>L124+L126</f>
        <v>150</v>
      </c>
      <c r="M123" s="69">
        <v>0</v>
      </c>
      <c r="N123" s="69">
        <v>75</v>
      </c>
      <c r="O123" s="69">
        <f>O126</f>
        <v>75</v>
      </c>
    </row>
    <row r="124" spans="1:15" ht="35.25" customHeight="1" x14ac:dyDescent="0.25">
      <c r="A124" s="38" t="s">
        <v>43</v>
      </c>
      <c r="B124" s="44" t="s">
        <v>128</v>
      </c>
      <c r="C124" s="63">
        <f t="shared" ref="C124" si="64">D124+H124+L124</f>
        <v>150</v>
      </c>
      <c r="D124" s="64">
        <f t="shared" ref="D124" si="65">E124+F124+G124</f>
        <v>0</v>
      </c>
      <c r="E124" s="65">
        <v>0</v>
      </c>
      <c r="F124" s="64">
        <v>0</v>
      </c>
      <c r="G124" s="64">
        <v>0</v>
      </c>
      <c r="H124" s="69">
        <v>75</v>
      </c>
      <c r="I124" s="69">
        <v>0</v>
      </c>
      <c r="J124" s="69">
        <v>75</v>
      </c>
      <c r="K124" s="69">
        <v>0</v>
      </c>
      <c r="L124" s="69">
        <v>75</v>
      </c>
      <c r="M124" s="69">
        <v>0</v>
      </c>
      <c r="N124" s="69">
        <v>75</v>
      </c>
      <c r="O124" s="69">
        <v>0</v>
      </c>
    </row>
    <row r="125" spans="1:15" ht="33.75" customHeight="1" x14ac:dyDescent="0.25">
      <c r="A125" s="38" t="s">
        <v>122</v>
      </c>
      <c r="B125" s="44" t="s">
        <v>128</v>
      </c>
      <c r="C125" s="58">
        <f>D125+H125+L125</f>
        <v>150</v>
      </c>
      <c r="D125" s="58">
        <f>D126</f>
        <v>0</v>
      </c>
      <c r="E125" s="58">
        <f>E126</f>
        <v>0</v>
      </c>
      <c r="F125" s="58">
        <f>F126</f>
        <v>0</v>
      </c>
      <c r="G125" s="58">
        <f>G126</f>
        <v>0</v>
      </c>
      <c r="H125" s="58">
        <f t="shared" ref="H125:O125" si="66">H126</f>
        <v>75</v>
      </c>
      <c r="I125" s="58">
        <f t="shared" si="66"/>
        <v>0</v>
      </c>
      <c r="J125" s="58">
        <f t="shared" si="66"/>
        <v>0</v>
      </c>
      <c r="K125" s="58">
        <v>75</v>
      </c>
      <c r="L125" s="58">
        <f t="shared" si="66"/>
        <v>75</v>
      </c>
      <c r="M125" s="58">
        <f t="shared" si="66"/>
        <v>0</v>
      </c>
      <c r="N125" s="58">
        <f t="shared" si="66"/>
        <v>0</v>
      </c>
      <c r="O125" s="58">
        <f t="shared" si="66"/>
        <v>75</v>
      </c>
    </row>
    <row r="126" spans="1:15" ht="40.5" customHeight="1" x14ac:dyDescent="0.25">
      <c r="A126" s="75" t="s">
        <v>124</v>
      </c>
      <c r="B126" s="44" t="s">
        <v>128</v>
      </c>
      <c r="C126" s="56">
        <f>D126+H126+L126</f>
        <v>150</v>
      </c>
      <c r="D126" s="70">
        <v>0</v>
      </c>
      <c r="E126" s="70">
        <v>0</v>
      </c>
      <c r="F126" s="70">
        <v>0</v>
      </c>
      <c r="G126" s="70">
        <v>0</v>
      </c>
      <c r="H126" s="70">
        <v>75</v>
      </c>
      <c r="I126" s="70">
        <v>0</v>
      </c>
      <c r="J126" s="70">
        <v>0</v>
      </c>
      <c r="K126" s="70">
        <v>75</v>
      </c>
      <c r="L126" s="70">
        <v>75</v>
      </c>
      <c r="M126" s="70">
        <v>0</v>
      </c>
      <c r="N126" s="70">
        <v>0</v>
      </c>
      <c r="O126" s="70">
        <v>75</v>
      </c>
    </row>
    <row r="127" spans="1:15" ht="29.25" customHeight="1" x14ac:dyDescent="0.25">
      <c r="A127" s="155" t="s">
        <v>140</v>
      </c>
      <c r="B127" s="155"/>
      <c r="C127" s="155"/>
      <c r="D127" s="155"/>
      <c r="E127" s="155"/>
      <c r="F127" s="155"/>
      <c r="G127" s="155"/>
      <c r="H127" s="155"/>
      <c r="I127" s="155"/>
      <c r="J127" s="155"/>
      <c r="K127" s="155"/>
      <c r="L127" s="155"/>
      <c r="M127" s="155"/>
      <c r="N127" s="155"/>
      <c r="O127" s="155"/>
    </row>
    <row r="128" spans="1:15" ht="24" x14ac:dyDescent="0.25">
      <c r="A128" s="38" t="s">
        <v>115</v>
      </c>
      <c r="B128" s="44" t="s">
        <v>128</v>
      </c>
      <c r="C128" s="63">
        <f>D128+H128+L128</f>
        <v>2400</v>
      </c>
      <c r="D128" s="64">
        <f>E128+F128+G128</f>
        <v>0</v>
      </c>
      <c r="E128" s="65">
        <f>E129+E130</f>
        <v>0</v>
      </c>
      <c r="F128" s="65">
        <f>F129+F130</f>
        <v>0</v>
      </c>
      <c r="G128" s="65">
        <f>G130</f>
        <v>0</v>
      </c>
      <c r="H128" s="64">
        <f>H129+H131+H132</f>
        <v>1200</v>
      </c>
      <c r="I128" s="64">
        <v>0</v>
      </c>
      <c r="J128" s="64">
        <f>J129</f>
        <v>600</v>
      </c>
      <c r="K128" s="64">
        <f>K131+K132</f>
        <v>600</v>
      </c>
      <c r="L128" s="64">
        <f>L129+L131+L132</f>
        <v>1200</v>
      </c>
      <c r="M128" s="64">
        <v>0</v>
      </c>
      <c r="N128" s="64">
        <f>N129</f>
        <v>600</v>
      </c>
      <c r="O128" s="64">
        <f>O131+O132</f>
        <v>600</v>
      </c>
    </row>
    <row r="129" spans="1:15" ht="39.75" customHeight="1" x14ac:dyDescent="0.25">
      <c r="A129" s="38" t="s">
        <v>43</v>
      </c>
      <c r="B129" s="44" t="s">
        <v>128</v>
      </c>
      <c r="C129" s="63">
        <f t="shared" ref="C129:C130" si="67">D129+H129+L129</f>
        <v>1200</v>
      </c>
      <c r="D129" s="64">
        <f t="shared" ref="D129" si="68">E129+F129+G129</f>
        <v>0</v>
      </c>
      <c r="E129" s="65">
        <v>0</v>
      </c>
      <c r="F129" s="64">
        <v>0</v>
      </c>
      <c r="G129" s="64">
        <v>0</v>
      </c>
      <c r="H129" s="64">
        <f>J129</f>
        <v>600</v>
      </c>
      <c r="I129" s="64">
        <v>0</v>
      </c>
      <c r="J129" s="64">
        <v>600</v>
      </c>
      <c r="K129" s="64">
        <v>0</v>
      </c>
      <c r="L129" s="64">
        <f>N129</f>
        <v>600</v>
      </c>
      <c r="M129" s="64">
        <v>0</v>
      </c>
      <c r="N129" s="64">
        <v>600</v>
      </c>
      <c r="O129" s="64">
        <v>0</v>
      </c>
    </row>
    <row r="130" spans="1:15" ht="33" customHeight="1" x14ac:dyDescent="0.25">
      <c r="A130" s="38" t="s">
        <v>122</v>
      </c>
      <c r="B130" s="44" t="s">
        <v>128</v>
      </c>
      <c r="C130" s="63">
        <f t="shared" si="67"/>
        <v>1200</v>
      </c>
      <c r="D130" s="64">
        <f>E130+F130+G130</f>
        <v>0</v>
      </c>
      <c r="E130" s="63">
        <f>E131+E132</f>
        <v>0</v>
      </c>
      <c r="F130" s="63">
        <f t="shared" ref="F130" si="69">F131+F132</f>
        <v>0</v>
      </c>
      <c r="G130" s="63">
        <f>G131+G132</f>
        <v>0</v>
      </c>
      <c r="H130" s="63">
        <f t="shared" ref="H130:O130" si="70">H131+H132</f>
        <v>600</v>
      </c>
      <c r="I130" s="63">
        <f t="shared" si="70"/>
        <v>0</v>
      </c>
      <c r="J130" s="63">
        <f t="shared" si="70"/>
        <v>0</v>
      </c>
      <c r="K130" s="63">
        <f t="shared" si="70"/>
        <v>600</v>
      </c>
      <c r="L130" s="63">
        <f t="shared" si="70"/>
        <v>600</v>
      </c>
      <c r="M130" s="63">
        <f t="shared" si="70"/>
        <v>0</v>
      </c>
      <c r="N130" s="63">
        <f t="shared" si="70"/>
        <v>0</v>
      </c>
      <c r="O130" s="63">
        <f t="shared" si="70"/>
        <v>600</v>
      </c>
    </row>
    <row r="131" spans="1:15" ht="34.5" customHeight="1" x14ac:dyDescent="0.25">
      <c r="A131" s="54" t="s">
        <v>123</v>
      </c>
      <c r="B131" s="44" t="s">
        <v>128</v>
      </c>
      <c r="C131" s="56">
        <f>D131+H131+L131</f>
        <v>600</v>
      </c>
      <c r="D131" s="64">
        <f t="shared" ref="D131:D132" si="71">E131+F131+G131</f>
        <v>0</v>
      </c>
      <c r="E131" s="68">
        <v>0</v>
      </c>
      <c r="F131" s="67">
        <v>0</v>
      </c>
      <c r="G131" s="67">
        <v>0</v>
      </c>
      <c r="H131" s="67">
        <v>300</v>
      </c>
      <c r="I131" s="67">
        <v>0</v>
      </c>
      <c r="J131" s="67">
        <v>0</v>
      </c>
      <c r="K131" s="67">
        <v>300</v>
      </c>
      <c r="L131" s="67">
        <v>300</v>
      </c>
      <c r="M131" s="67">
        <v>0</v>
      </c>
      <c r="N131" s="67">
        <v>0</v>
      </c>
      <c r="O131" s="67">
        <v>300</v>
      </c>
    </row>
    <row r="132" spans="1:15" ht="39" customHeight="1" x14ac:dyDescent="0.25">
      <c r="A132" s="57" t="s">
        <v>124</v>
      </c>
      <c r="B132" s="44" t="s">
        <v>128</v>
      </c>
      <c r="C132" s="56">
        <f>D132+H132+L132</f>
        <v>600</v>
      </c>
      <c r="D132" s="64">
        <f t="shared" si="71"/>
        <v>0</v>
      </c>
      <c r="E132" s="68">
        <v>0</v>
      </c>
      <c r="F132" s="67">
        <v>0</v>
      </c>
      <c r="G132" s="67">
        <v>0</v>
      </c>
      <c r="H132" s="66">
        <v>300</v>
      </c>
      <c r="I132" s="67">
        <v>0</v>
      </c>
      <c r="J132" s="67">
        <v>0</v>
      </c>
      <c r="K132" s="66">
        <v>300</v>
      </c>
      <c r="L132" s="66">
        <v>300</v>
      </c>
      <c r="M132" s="67">
        <v>0</v>
      </c>
      <c r="N132" s="67">
        <v>0</v>
      </c>
      <c r="O132" s="66">
        <v>300</v>
      </c>
    </row>
    <row r="133" spans="1:15" ht="28.5" customHeight="1" x14ac:dyDescent="0.25">
      <c r="A133" s="155" t="s">
        <v>141</v>
      </c>
      <c r="B133" s="155"/>
      <c r="C133" s="155"/>
      <c r="D133" s="155"/>
      <c r="E133" s="155"/>
      <c r="F133" s="155"/>
      <c r="G133" s="155"/>
      <c r="H133" s="155"/>
      <c r="I133" s="155"/>
      <c r="J133" s="155"/>
      <c r="K133" s="155"/>
      <c r="L133" s="155"/>
      <c r="M133" s="155"/>
      <c r="N133" s="155"/>
      <c r="O133" s="155"/>
    </row>
    <row r="134" spans="1:15" ht="24" x14ac:dyDescent="0.25">
      <c r="A134" s="38" t="s">
        <v>115</v>
      </c>
      <c r="B134" s="44" t="s">
        <v>128</v>
      </c>
      <c r="C134" s="63">
        <f>D134+H134+L134</f>
        <v>3000</v>
      </c>
      <c r="D134" s="64">
        <f>E134+F134+G134</f>
        <v>0</v>
      </c>
      <c r="E134" s="65">
        <f>E135+E136</f>
        <v>0</v>
      </c>
      <c r="F134" s="65">
        <f>F135+F136</f>
        <v>0</v>
      </c>
      <c r="G134" s="65">
        <f>G136</f>
        <v>0</v>
      </c>
      <c r="H134" s="64">
        <f>H135+H137+H138</f>
        <v>1500</v>
      </c>
      <c r="I134" s="64">
        <v>0</v>
      </c>
      <c r="J134" s="64">
        <f>J135</f>
        <v>750</v>
      </c>
      <c r="K134" s="64">
        <f>K137+K138</f>
        <v>750</v>
      </c>
      <c r="L134" s="64">
        <f>L135+L137+L138</f>
        <v>1500</v>
      </c>
      <c r="M134" s="64">
        <v>0</v>
      </c>
      <c r="N134" s="64">
        <f>N135</f>
        <v>750</v>
      </c>
      <c r="O134" s="64">
        <f>O137+O138</f>
        <v>750</v>
      </c>
    </row>
    <row r="135" spans="1:15" ht="43.5" customHeight="1" x14ac:dyDescent="0.25">
      <c r="A135" s="38" t="s">
        <v>43</v>
      </c>
      <c r="B135" s="44" t="s">
        <v>128</v>
      </c>
      <c r="C135" s="63">
        <f t="shared" ref="C135:C136" si="72">D135+H135+L135</f>
        <v>1500</v>
      </c>
      <c r="D135" s="64">
        <f t="shared" ref="D135" si="73">E135+F135+G135</f>
        <v>0</v>
      </c>
      <c r="E135" s="65">
        <v>0</v>
      </c>
      <c r="F135" s="64">
        <v>0</v>
      </c>
      <c r="G135" s="64">
        <v>0</v>
      </c>
      <c r="H135" s="64">
        <f>J135</f>
        <v>750</v>
      </c>
      <c r="I135" s="64">
        <v>0</v>
      </c>
      <c r="J135" s="64">
        <v>750</v>
      </c>
      <c r="K135" s="64">
        <v>0</v>
      </c>
      <c r="L135" s="64">
        <f>N135</f>
        <v>750</v>
      </c>
      <c r="M135" s="64">
        <v>0</v>
      </c>
      <c r="N135" s="64">
        <v>750</v>
      </c>
      <c r="O135" s="64">
        <v>0</v>
      </c>
    </row>
    <row r="136" spans="1:15" ht="33.75" customHeight="1" x14ac:dyDescent="0.25">
      <c r="A136" s="38" t="s">
        <v>122</v>
      </c>
      <c r="B136" s="44" t="s">
        <v>128</v>
      </c>
      <c r="C136" s="63">
        <f t="shared" si="72"/>
        <v>1500</v>
      </c>
      <c r="D136" s="64">
        <f>E136+F136+G136</f>
        <v>0</v>
      </c>
      <c r="E136" s="63">
        <f>E137+E138</f>
        <v>0</v>
      </c>
      <c r="F136" s="63">
        <f t="shared" ref="F136" si="74">F137+F138</f>
        <v>0</v>
      </c>
      <c r="G136" s="63">
        <f>G137+G138</f>
        <v>0</v>
      </c>
      <c r="H136" s="63">
        <f t="shared" ref="H136:O136" si="75">H137+H138</f>
        <v>750</v>
      </c>
      <c r="I136" s="63">
        <f t="shared" si="75"/>
        <v>0</v>
      </c>
      <c r="J136" s="63">
        <f t="shared" si="75"/>
        <v>0</v>
      </c>
      <c r="K136" s="63">
        <f t="shared" si="75"/>
        <v>750</v>
      </c>
      <c r="L136" s="63">
        <f t="shared" si="75"/>
        <v>750</v>
      </c>
      <c r="M136" s="63">
        <f t="shared" si="75"/>
        <v>0</v>
      </c>
      <c r="N136" s="63">
        <f t="shared" si="75"/>
        <v>0</v>
      </c>
      <c r="O136" s="63">
        <f t="shared" si="75"/>
        <v>750</v>
      </c>
    </row>
    <row r="137" spans="1:15" ht="30.75" customHeight="1" x14ac:dyDescent="0.25">
      <c r="A137" s="54" t="s">
        <v>123</v>
      </c>
      <c r="B137" s="44" t="s">
        <v>128</v>
      </c>
      <c r="C137" s="56">
        <f>D137+H137+L137</f>
        <v>900</v>
      </c>
      <c r="D137" s="64">
        <f t="shared" ref="D137:D138" si="76">E137+F137+G137</f>
        <v>0</v>
      </c>
      <c r="E137" s="68">
        <v>0</v>
      </c>
      <c r="F137" s="67">
        <v>0</v>
      </c>
      <c r="G137" s="67">
        <v>0</v>
      </c>
      <c r="H137" s="67">
        <v>450</v>
      </c>
      <c r="I137" s="67">
        <v>0</v>
      </c>
      <c r="J137" s="67">
        <v>0</v>
      </c>
      <c r="K137" s="67">
        <v>450</v>
      </c>
      <c r="L137" s="67">
        <v>450</v>
      </c>
      <c r="M137" s="67">
        <v>0</v>
      </c>
      <c r="N137" s="67">
        <v>0</v>
      </c>
      <c r="O137" s="67">
        <v>450</v>
      </c>
    </row>
    <row r="138" spans="1:15" ht="31.5" customHeight="1" x14ac:dyDescent="0.25">
      <c r="A138" s="57" t="s">
        <v>124</v>
      </c>
      <c r="B138" s="44" t="s">
        <v>128</v>
      </c>
      <c r="C138" s="56">
        <f>D138+H138+L138</f>
        <v>600</v>
      </c>
      <c r="D138" s="64">
        <f t="shared" si="76"/>
        <v>0</v>
      </c>
      <c r="E138" s="68">
        <v>0</v>
      </c>
      <c r="F138" s="67">
        <v>0</v>
      </c>
      <c r="G138" s="67">
        <v>0</v>
      </c>
      <c r="H138" s="66">
        <v>300</v>
      </c>
      <c r="I138" s="67">
        <v>0</v>
      </c>
      <c r="J138" s="67">
        <v>0</v>
      </c>
      <c r="K138" s="66">
        <v>300</v>
      </c>
      <c r="L138" s="66">
        <v>300</v>
      </c>
      <c r="M138" s="67">
        <v>0</v>
      </c>
      <c r="N138" s="67">
        <v>0</v>
      </c>
      <c r="O138" s="66">
        <v>300</v>
      </c>
    </row>
    <row r="139" spans="1:15" ht="17.25" customHeight="1" x14ac:dyDescent="0.25">
      <c r="A139" s="156" t="s">
        <v>142</v>
      </c>
      <c r="B139" s="156"/>
      <c r="C139" s="156"/>
      <c r="D139" s="156"/>
      <c r="E139" s="156"/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</row>
    <row r="140" spans="1:15" ht="14.25" hidden="1" customHeight="1" x14ac:dyDescent="0.25">
      <c r="A140" s="76" t="s">
        <v>115</v>
      </c>
      <c r="B140" s="77" t="s">
        <v>118</v>
      </c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</row>
    <row r="141" spans="1:15" ht="57" customHeight="1" x14ac:dyDescent="0.25">
      <c r="A141" s="43" t="s">
        <v>117</v>
      </c>
      <c r="B141" s="77" t="s">
        <v>177</v>
      </c>
      <c r="C141" s="45">
        <f>D141+H141+L141</f>
        <v>2752.3</v>
      </c>
      <c r="D141" s="45">
        <f>E141+F141+G141</f>
        <v>2752.3</v>
      </c>
      <c r="E141" s="45">
        <v>0</v>
      </c>
      <c r="F141" s="45">
        <f>'Перечень ГП'!I128</f>
        <v>2752.3</v>
      </c>
      <c r="G141" s="45">
        <v>0</v>
      </c>
      <c r="H141" s="45">
        <v>0</v>
      </c>
      <c r="I141" s="45">
        <v>0</v>
      </c>
      <c r="J141" s="45">
        <v>0</v>
      </c>
      <c r="K141" s="45">
        <v>0</v>
      </c>
      <c r="L141" s="45">
        <v>0</v>
      </c>
      <c r="M141" s="45">
        <v>0</v>
      </c>
      <c r="N141" s="45">
        <v>0</v>
      </c>
      <c r="O141" s="45">
        <v>0</v>
      </c>
    </row>
    <row r="142" spans="1:15" ht="40.5" customHeight="1" x14ac:dyDescent="0.25">
      <c r="A142" s="78" t="s">
        <v>119</v>
      </c>
      <c r="B142" s="79" t="s">
        <v>177</v>
      </c>
      <c r="C142" s="45">
        <f>D142+H142+L142</f>
        <v>2752.3</v>
      </c>
      <c r="D142" s="80">
        <f>E142+F142+G142</f>
        <v>2752.3</v>
      </c>
      <c r="E142" s="80">
        <v>0</v>
      </c>
      <c r="F142" s="80">
        <f>F141</f>
        <v>2752.3</v>
      </c>
      <c r="G142" s="80">
        <f t="shared" ref="G142:O142" si="77">G145</f>
        <v>0</v>
      </c>
      <c r="H142" s="80">
        <f t="shared" si="77"/>
        <v>0</v>
      </c>
      <c r="I142" s="80">
        <f t="shared" si="77"/>
        <v>0</v>
      </c>
      <c r="J142" s="80">
        <f t="shared" si="77"/>
        <v>0</v>
      </c>
      <c r="K142" s="80">
        <f t="shared" si="77"/>
        <v>0</v>
      </c>
      <c r="L142" s="80">
        <f t="shared" si="77"/>
        <v>0</v>
      </c>
      <c r="M142" s="80">
        <f t="shared" si="77"/>
        <v>0</v>
      </c>
      <c r="N142" s="80">
        <f t="shared" si="77"/>
        <v>0</v>
      </c>
      <c r="O142" s="80">
        <f t="shared" si="77"/>
        <v>0</v>
      </c>
    </row>
    <row r="143" spans="1:15" ht="35.25" customHeight="1" x14ac:dyDescent="0.25">
      <c r="A143" s="157" t="s">
        <v>144</v>
      </c>
      <c r="B143" s="149"/>
      <c r="C143" s="149"/>
      <c r="D143" s="149"/>
      <c r="E143" s="149"/>
      <c r="F143" s="149"/>
      <c r="G143" s="149"/>
      <c r="H143" s="149"/>
      <c r="I143" s="149"/>
      <c r="J143" s="149"/>
      <c r="K143" s="149"/>
      <c r="L143" s="149"/>
      <c r="M143" s="149"/>
      <c r="N143" s="149"/>
      <c r="O143" s="149"/>
    </row>
    <row r="144" spans="1:15" ht="43.5" customHeight="1" x14ac:dyDescent="0.25">
      <c r="A144" s="38" t="s">
        <v>43</v>
      </c>
      <c r="B144" s="81" t="s">
        <v>116</v>
      </c>
      <c r="C144" s="69">
        <f>D144+H144+L144</f>
        <v>61404.5</v>
      </c>
      <c r="D144" s="69">
        <f>E144+F144+G144</f>
        <v>15039.6</v>
      </c>
      <c r="E144" s="69">
        <v>0</v>
      </c>
      <c r="F144" s="69">
        <v>15039.6</v>
      </c>
      <c r="G144" s="69">
        <v>0</v>
      </c>
      <c r="H144" s="69">
        <f>J144</f>
        <v>23594.6</v>
      </c>
      <c r="I144" s="69">
        <v>0</v>
      </c>
      <c r="J144" s="69">
        <v>23594.6</v>
      </c>
      <c r="K144" s="69">
        <v>0</v>
      </c>
      <c r="L144" s="69">
        <f>N144</f>
        <v>22770.3</v>
      </c>
      <c r="M144" s="69">
        <v>0</v>
      </c>
      <c r="N144" s="69">
        <v>22770.3</v>
      </c>
      <c r="O144" s="69">
        <v>0</v>
      </c>
    </row>
    <row r="145" spans="1:15" ht="14.25" customHeight="1" x14ac:dyDescent="0.25">
      <c r="A145" s="149" t="s">
        <v>145</v>
      </c>
      <c r="B145" s="149"/>
      <c r="C145" s="149"/>
      <c r="D145" s="149"/>
      <c r="E145" s="149"/>
      <c r="F145" s="149"/>
      <c r="G145" s="149"/>
      <c r="H145" s="149"/>
      <c r="I145" s="149"/>
      <c r="J145" s="149"/>
      <c r="K145" s="149"/>
      <c r="L145" s="149"/>
      <c r="M145" s="149"/>
      <c r="N145" s="149"/>
      <c r="O145" s="149"/>
    </row>
    <row r="146" spans="1:15" hidden="1" x14ac:dyDescent="0.25">
      <c r="A146" s="82" t="s">
        <v>146</v>
      </c>
      <c r="B146" s="83" t="s">
        <v>143</v>
      </c>
      <c r="C146" s="42">
        <f>D146+H146+L146</f>
        <v>591.6</v>
      </c>
      <c r="D146" s="84">
        <f>E146+F146+G146</f>
        <v>117.6</v>
      </c>
      <c r="E146" s="69">
        <v>0</v>
      </c>
      <c r="F146" s="69">
        <f>F147</f>
        <v>117.6</v>
      </c>
      <c r="G146" s="69">
        <v>0</v>
      </c>
      <c r="H146" s="84">
        <f>I146+J146+K146</f>
        <v>228</v>
      </c>
      <c r="I146" s="69">
        <v>0</v>
      </c>
      <c r="J146" s="69">
        <f>J147</f>
        <v>228</v>
      </c>
      <c r="K146" s="69">
        <v>0</v>
      </c>
      <c r="L146" s="84">
        <f>M146+N146+O146</f>
        <v>246</v>
      </c>
      <c r="M146" s="69">
        <v>0</v>
      </c>
      <c r="N146" s="69">
        <f>N147</f>
        <v>246</v>
      </c>
      <c r="O146" s="69">
        <v>0</v>
      </c>
    </row>
    <row r="147" spans="1:15" ht="42.75" customHeight="1" x14ac:dyDescent="0.25">
      <c r="A147" s="38" t="s">
        <v>43</v>
      </c>
      <c r="B147" s="85" t="s">
        <v>116</v>
      </c>
      <c r="C147" s="42">
        <f>C150+C153+C156</f>
        <v>591.6</v>
      </c>
      <c r="D147" s="84">
        <f>E147+F147+G147</f>
        <v>117.6</v>
      </c>
      <c r="E147" s="69">
        <v>0</v>
      </c>
      <c r="F147" s="69">
        <f>F150+F153+F156</f>
        <v>117.6</v>
      </c>
      <c r="G147" s="69">
        <v>0</v>
      </c>
      <c r="H147" s="84">
        <f>I147+J147+K147</f>
        <v>228</v>
      </c>
      <c r="I147" s="69">
        <v>0</v>
      </c>
      <c r="J147" s="69">
        <f>J150+J153+J156</f>
        <v>228</v>
      </c>
      <c r="K147" s="69">
        <v>0</v>
      </c>
      <c r="L147" s="84">
        <f>M147+N147+O147</f>
        <v>246</v>
      </c>
      <c r="M147" s="69">
        <v>0</v>
      </c>
      <c r="N147" s="69">
        <f>N150+N153+N156</f>
        <v>246</v>
      </c>
      <c r="O147" s="69">
        <v>0</v>
      </c>
    </row>
    <row r="148" spans="1:15" x14ac:dyDescent="0.25">
      <c r="A148" s="146" t="s">
        <v>147</v>
      </c>
      <c r="B148" s="146"/>
      <c r="C148" s="146"/>
      <c r="D148" s="146"/>
      <c r="E148" s="146"/>
      <c r="F148" s="146"/>
      <c r="G148" s="146"/>
      <c r="H148" s="146"/>
      <c r="I148" s="146"/>
      <c r="J148" s="146"/>
      <c r="K148" s="146"/>
      <c r="L148" s="146"/>
      <c r="M148" s="146"/>
      <c r="N148" s="146"/>
      <c r="O148" s="146"/>
    </row>
    <row r="149" spans="1:15" hidden="1" x14ac:dyDescent="0.25">
      <c r="A149" s="86" t="s">
        <v>146</v>
      </c>
      <c r="B149" s="87" t="s">
        <v>143</v>
      </c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</row>
    <row r="150" spans="1:15" ht="42" customHeight="1" x14ac:dyDescent="0.25">
      <c r="A150" s="38" t="s">
        <v>43</v>
      </c>
      <c r="B150" s="85" t="s">
        <v>116</v>
      </c>
      <c r="C150" s="58">
        <f>D150+H150+L150</f>
        <v>252.6</v>
      </c>
      <c r="D150" s="58">
        <f>F150</f>
        <v>117.6</v>
      </c>
      <c r="E150" s="58">
        <v>0</v>
      </c>
      <c r="F150" s="58">
        <v>117.6</v>
      </c>
      <c r="G150" s="58">
        <v>0</v>
      </c>
      <c r="H150" s="58">
        <f>J150</f>
        <v>65</v>
      </c>
      <c r="I150" s="58">
        <v>0</v>
      </c>
      <c r="J150" s="58">
        <v>65</v>
      </c>
      <c r="K150" s="58">
        <v>0</v>
      </c>
      <c r="L150" s="58">
        <f>N150</f>
        <v>70</v>
      </c>
      <c r="M150" s="58">
        <v>0</v>
      </c>
      <c r="N150" s="58">
        <v>70</v>
      </c>
      <c r="O150" s="58">
        <v>0</v>
      </c>
    </row>
    <row r="151" spans="1:15" ht="32.25" customHeight="1" x14ac:dyDescent="0.25">
      <c r="A151" s="147" t="s">
        <v>148</v>
      </c>
      <c r="B151" s="147"/>
      <c r="C151" s="147"/>
      <c r="D151" s="147"/>
      <c r="E151" s="147"/>
      <c r="F151" s="147"/>
      <c r="G151" s="147"/>
      <c r="H151" s="147"/>
      <c r="I151" s="147"/>
      <c r="J151" s="147"/>
      <c r="K151" s="147"/>
      <c r="L151" s="147"/>
      <c r="M151" s="147"/>
      <c r="N151" s="147"/>
      <c r="O151" s="147"/>
    </row>
    <row r="152" spans="1:15" hidden="1" x14ac:dyDescent="0.25">
      <c r="A152" s="86" t="s">
        <v>146</v>
      </c>
      <c r="B152" s="87" t="s">
        <v>143</v>
      </c>
      <c r="C152" s="84"/>
      <c r="D152" s="84"/>
      <c r="E152" s="69"/>
      <c r="F152" s="69"/>
      <c r="G152" s="69"/>
      <c r="H152" s="84"/>
      <c r="I152" s="69"/>
      <c r="J152" s="69"/>
      <c r="K152" s="69"/>
      <c r="L152" s="84"/>
      <c r="M152" s="69"/>
      <c r="N152" s="69"/>
      <c r="O152" s="69"/>
    </row>
    <row r="153" spans="1:15" ht="43.5" customHeight="1" x14ac:dyDescent="0.25">
      <c r="A153" s="38" t="s">
        <v>43</v>
      </c>
      <c r="B153" s="85" t="s">
        <v>116</v>
      </c>
      <c r="C153" s="84">
        <f>D153+H153+L153</f>
        <v>165</v>
      </c>
      <c r="D153" s="84">
        <v>0</v>
      </c>
      <c r="E153" s="69">
        <v>0</v>
      </c>
      <c r="F153" s="69">
        <v>0</v>
      </c>
      <c r="G153" s="69">
        <v>0</v>
      </c>
      <c r="H153" s="84">
        <v>80</v>
      </c>
      <c r="I153" s="69">
        <v>0</v>
      </c>
      <c r="J153" s="69">
        <v>80</v>
      </c>
      <c r="K153" s="69">
        <v>0</v>
      </c>
      <c r="L153" s="84">
        <v>85</v>
      </c>
      <c r="M153" s="69">
        <v>0</v>
      </c>
      <c r="N153" s="69">
        <v>85</v>
      </c>
      <c r="O153" s="69">
        <v>0</v>
      </c>
    </row>
    <row r="154" spans="1:15" ht="14.25" customHeight="1" x14ac:dyDescent="0.25">
      <c r="A154" s="147" t="s">
        <v>149</v>
      </c>
      <c r="B154" s="147"/>
      <c r="C154" s="147"/>
      <c r="D154" s="147"/>
      <c r="E154" s="147"/>
      <c r="F154" s="147"/>
      <c r="G154" s="147"/>
      <c r="H154" s="147"/>
      <c r="I154" s="147"/>
      <c r="J154" s="147"/>
      <c r="K154" s="147"/>
      <c r="L154" s="147"/>
      <c r="M154" s="147"/>
      <c r="N154" s="147"/>
      <c r="O154" s="147"/>
    </row>
    <row r="155" spans="1:15" hidden="1" x14ac:dyDescent="0.25">
      <c r="A155" s="86" t="s">
        <v>146</v>
      </c>
      <c r="B155" s="89" t="s">
        <v>143</v>
      </c>
      <c r="C155" s="84"/>
      <c r="D155" s="84"/>
      <c r="E155" s="69"/>
      <c r="F155" s="69"/>
      <c r="G155" s="69"/>
      <c r="H155" s="84"/>
      <c r="I155" s="69"/>
      <c r="J155" s="69"/>
      <c r="K155" s="69"/>
      <c r="L155" s="84"/>
      <c r="M155" s="69"/>
      <c r="N155" s="69"/>
      <c r="O155" s="69"/>
    </row>
    <row r="156" spans="1:15" ht="41.25" customHeight="1" x14ac:dyDescent="0.25">
      <c r="A156" s="38" t="s">
        <v>43</v>
      </c>
      <c r="B156" s="85" t="s">
        <v>116</v>
      </c>
      <c r="C156" s="84">
        <f>D156+H156+L156</f>
        <v>174</v>
      </c>
      <c r="D156" s="84">
        <v>0</v>
      </c>
      <c r="E156" s="69">
        <v>0</v>
      </c>
      <c r="F156" s="69">
        <v>0</v>
      </c>
      <c r="G156" s="69">
        <v>0</v>
      </c>
      <c r="H156" s="84">
        <f>J156</f>
        <v>83</v>
      </c>
      <c r="I156" s="69">
        <v>0</v>
      </c>
      <c r="J156" s="69">
        <v>83</v>
      </c>
      <c r="K156" s="69">
        <v>0</v>
      </c>
      <c r="L156" s="84">
        <f>N156</f>
        <v>91</v>
      </c>
      <c r="M156" s="69">
        <v>0</v>
      </c>
      <c r="N156" s="69">
        <v>91</v>
      </c>
      <c r="O156" s="69">
        <v>0</v>
      </c>
    </row>
    <row r="157" spans="1:15" x14ac:dyDescent="0.25">
      <c r="A157" s="148" t="s">
        <v>192</v>
      </c>
      <c r="B157" s="148"/>
      <c r="C157" s="148"/>
      <c r="D157" s="148"/>
      <c r="E157" s="148"/>
      <c r="F157" s="148"/>
      <c r="G157" s="148"/>
      <c r="H157" s="148"/>
      <c r="I157" s="148"/>
      <c r="J157" s="148"/>
      <c r="K157" s="148"/>
      <c r="L157" s="148"/>
      <c r="M157" s="148"/>
      <c r="N157" s="148"/>
      <c r="O157" s="148"/>
    </row>
    <row r="158" spans="1:15" ht="41.25" customHeight="1" x14ac:dyDescent="0.25">
      <c r="A158" s="90" t="s">
        <v>120</v>
      </c>
      <c r="B158" s="85" t="s">
        <v>116</v>
      </c>
      <c r="C158" s="91">
        <f>D158+H158+L158</f>
        <v>6695.3000000000011</v>
      </c>
      <c r="D158" s="91">
        <f>F158</f>
        <v>2201.6000000000004</v>
      </c>
      <c r="E158" s="91">
        <v>0</v>
      </c>
      <c r="F158" s="91">
        <f>F159</f>
        <v>2201.6000000000004</v>
      </c>
      <c r="G158" s="91">
        <v>0</v>
      </c>
      <c r="H158" s="91">
        <f>J158</f>
        <v>2298.1000000000004</v>
      </c>
      <c r="I158" s="91">
        <v>0</v>
      </c>
      <c r="J158" s="91">
        <f>J159+J161</f>
        <v>2298.1000000000004</v>
      </c>
      <c r="K158" s="91">
        <v>0</v>
      </c>
      <c r="L158" s="91">
        <f>N158</f>
        <v>2195.6000000000004</v>
      </c>
      <c r="M158" s="91">
        <v>0</v>
      </c>
      <c r="N158" s="91">
        <f>N159+N161</f>
        <v>2195.6000000000004</v>
      </c>
      <c r="O158" s="91">
        <v>0</v>
      </c>
    </row>
    <row r="159" spans="1:15" ht="37.5" customHeight="1" x14ac:dyDescent="0.25">
      <c r="A159" s="99" t="s">
        <v>121</v>
      </c>
      <c r="B159" s="85" t="s">
        <v>116</v>
      </c>
      <c r="C159" s="92">
        <f>D159+H159+L159</f>
        <v>4695.2999999999993</v>
      </c>
      <c r="D159" s="58">
        <v>2201.6</v>
      </c>
      <c r="E159" s="59">
        <v>0</v>
      </c>
      <c r="F159" s="59">
        <f>F164+F167</f>
        <v>2201.6000000000004</v>
      </c>
      <c r="G159" s="59">
        <v>0</v>
      </c>
      <c r="H159" s="58">
        <f>1298.1</f>
        <v>1298.0999999999999</v>
      </c>
      <c r="I159" s="59">
        <v>0</v>
      </c>
      <c r="J159" s="59">
        <f>J164+J167</f>
        <v>1298.1000000000001</v>
      </c>
      <c r="K159" s="59">
        <v>0</v>
      </c>
      <c r="L159" s="58">
        <f>1195.6</f>
        <v>1195.5999999999999</v>
      </c>
      <c r="M159" s="59">
        <v>0</v>
      </c>
      <c r="N159" s="59">
        <f>N164+N167</f>
        <v>1195.6000000000001</v>
      </c>
      <c r="O159" s="92">
        <v>0</v>
      </c>
    </row>
    <row r="160" spans="1:15" ht="16.5" customHeight="1" x14ac:dyDescent="0.25">
      <c r="A160" s="152" t="s">
        <v>178</v>
      </c>
      <c r="B160" s="153"/>
      <c r="C160" s="153"/>
      <c r="D160" s="153"/>
      <c r="E160" s="153"/>
      <c r="F160" s="153"/>
      <c r="G160" s="153"/>
      <c r="H160" s="153"/>
      <c r="I160" s="153"/>
      <c r="J160" s="153"/>
      <c r="K160" s="153"/>
      <c r="L160" s="153"/>
      <c r="M160" s="153"/>
      <c r="N160" s="153"/>
      <c r="O160" s="154"/>
    </row>
    <row r="161" spans="1:15" ht="33.75" customHeight="1" x14ac:dyDescent="0.25">
      <c r="A161" s="90" t="s">
        <v>176</v>
      </c>
      <c r="B161" s="85" t="s">
        <v>116</v>
      </c>
      <c r="C161" s="69">
        <f>D161+H161+L161</f>
        <v>2000</v>
      </c>
      <c r="D161" s="69">
        <v>0</v>
      </c>
      <c r="E161" s="59">
        <v>0</v>
      </c>
      <c r="F161" s="59">
        <v>0</v>
      </c>
      <c r="G161" s="59">
        <v>0</v>
      </c>
      <c r="H161" s="58">
        <f>J161</f>
        <v>1000</v>
      </c>
      <c r="I161" s="59">
        <v>0</v>
      </c>
      <c r="J161" s="59">
        <v>1000</v>
      </c>
      <c r="K161" s="59">
        <v>0</v>
      </c>
      <c r="L161" s="58">
        <f>N161</f>
        <v>1000</v>
      </c>
      <c r="M161" s="59">
        <v>0</v>
      </c>
      <c r="N161" s="59">
        <v>1000</v>
      </c>
      <c r="O161" s="92">
        <v>0</v>
      </c>
    </row>
    <row r="162" spans="1:15" ht="14.25" customHeight="1" x14ac:dyDescent="0.25">
      <c r="A162" s="149" t="s">
        <v>179</v>
      </c>
      <c r="B162" s="149"/>
      <c r="C162" s="149"/>
      <c r="D162" s="149"/>
      <c r="E162" s="149"/>
      <c r="F162" s="149"/>
      <c r="G162" s="149"/>
      <c r="H162" s="149"/>
      <c r="I162" s="149"/>
      <c r="J162" s="149"/>
      <c r="K162" s="149"/>
      <c r="L162" s="149"/>
      <c r="M162" s="149"/>
      <c r="N162" s="149"/>
      <c r="O162" s="149"/>
    </row>
    <row r="163" spans="1:15" ht="0.75" hidden="1" customHeight="1" x14ac:dyDescent="0.25">
      <c r="A163" s="88" t="s">
        <v>146</v>
      </c>
      <c r="B163" s="93" t="s">
        <v>116</v>
      </c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</row>
    <row r="164" spans="1:15" ht="37.5" customHeight="1" x14ac:dyDescent="0.25">
      <c r="A164" s="99" t="s">
        <v>121</v>
      </c>
      <c r="B164" s="93" t="s">
        <v>116</v>
      </c>
      <c r="C164" s="69">
        <f>D164+H164+L164</f>
        <v>1000</v>
      </c>
      <c r="D164" s="69">
        <v>1000</v>
      </c>
      <c r="E164" s="69">
        <v>0</v>
      </c>
      <c r="F164" s="69">
        <v>1000</v>
      </c>
      <c r="G164" s="69">
        <v>0</v>
      </c>
      <c r="H164" s="69">
        <v>0</v>
      </c>
      <c r="I164" s="69">
        <v>0</v>
      </c>
      <c r="J164" s="69">
        <v>0</v>
      </c>
      <c r="K164" s="69">
        <v>0</v>
      </c>
      <c r="L164" s="69">
        <v>0</v>
      </c>
      <c r="M164" s="69">
        <v>0</v>
      </c>
      <c r="N164" s="69">
        <v>0</v>
      </c>
      <c r="O164" s="69">
        <v>0</v>
      </c>
    </row>
    <row r="165" spans="1:15" x14ac:dyDescent="0.25">
      <c r="A165" s="150" t="s">
        <v>180</v>
      </c>
      <c r="B165" s="150"/>
      <c r="C165" s="150"/>
      <c r="D165" s="150"/>
      <c r="E165" s="150"/>
      <c r="F165" s="150"/>
      <c r="G165" s="150"/>
      <c r="H165" s="150"/>
      <c r="I165" s="150"/>
      <c r="J165" s="150"/>
      <c r="K165" s="150"/>
      <c r="L165" s="150"/>
      <c r="M165" s="150"/>
      <c r="N165" s="150"/>
      <c r="O165" s="150"/>
    </row>
    <row r="166" spans="1:15" ht="24" hidden="1" x14ac:dyDescent="0.25">
      <c r="A166" s="98" t="s">
        <v>146</v>
      </c>
      <c r="B166" s="85" t="s">
        <v>116</v>
      </c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</row>
    <row r="167" spans="1:15" ht="36" customHeight="1" x14ac:dyDescent="0.25">
      <c r="A167" s="99" t="s">
        <v>121</v>
      </c>
      <c r="B167" s="85" t="s">
        <v>116</v>
      </c>
      <c r="C167" s="91">
        <f>C170+C173+C176+C179+C182+C185</f>
        <v>3695.2999999999997</v>
      </c>
      <c r="D167" s="91">
        <f>D170+D173+D176+D179+D182+D185</f>
        <v>1201.6000000000001</v>
      </c>
      <c r="E167" s="91">
        <v>0</v>
      </c>
      <c r="F167" s="91">
        <f>D167</f>
        <v>1201.6000000000001</v>
      </c>
      <c r="G167" s="91">
        <v>0</v>
      </c>
      <c r="H167" s="91">
        <f>H170+H173+H176+H179+H182+H185</f>
        <v>1298.1000000000001</v>
      </c>
      <c r="I167" s="91">
        <v>0</v>
      </c>
      <c r="J167" s="91">
        <f>J170+J173+J176+J179+J182+J185</f>
        <v>1298.1000000000001</v>
      </c>
      <c r="K167" s="91">
        <v>0</v>
      </c>
      <c r="L167" s="91">
        <f>L170+L173+L176+L179+L182+L185</f>
        <v>1195.6000000000001</v>
      </c>
      <c r="M167" s="91">
        <v>0</v>
      </c>
      <c r="N167" s="91">
        <f>N170+N173+N176+N179+N182+N185</f>
        <v>1195.6000000000001</v>
      </c>
      <c r="O167" s="91">
        <v>0</v>
      </c>
    </row>
    <row r="168" spans="1:15" x14ac:dyDescent="0.25">
      <c r="A168" s="151" t="s">
        <v>184</v>
      </c>
      <c r="B168" s="151"/>
      <c r="C168" s="151"/>
      <c r="D168" s="151"/>
      <c r="E168" s="151"/>
      <c r="F168" s="151"/>
      <c r="G168" s="151"/>
      <c r="H168" s="151"/>
      <c r="I168" s="151"/>
      <c r="J168" s="151"/>
      <c r="K168" s="151"/>
      <c r="L168" s="151"/>
      <c r="M168" s="151"/>
      <c r="N168" s="151"/>
      <c r="O168" s="151"/>
    </row>
    <row r="169" spans="1:15" ht="0.75" hidden="1" customHeight="1" x14ac:dyDescent="0.25">
      <c r="A169" s="94" t="s">
        <v>146</v>
      </c>
      <c r="B169" s="85" t="s">
        <v>143</v>
      </c>
      <c r="C169" s="69"/>
      <c r="D169" s="84"/>
      <c r="E169" s="69"/>
      <c r="F169" s="84"/>
      <c r="G169" s="69"/>
      <c r="H169" s="84"/>
      <c r="I169" s="69"/>
      <c r="J169" s="84"/>
      <c r="K169" s="69"/>
      <c r="L169" s="84"/>
      <c r="M169" s="69"/>
      <c r="N169" s="84"/>
      <c r="O169" s="69"/>
    </row>
    <row r="170" spans="1:15" ht="36.75" customHeight="1" x14ac:dyDescent="0.25">
      <c r="A170" s="99" t="s">
        <v>121</v>
      </c>
      <c r="B170" s="85" t="s">
        <v>116</v>
      </c>
      <c r="C170" s="69">
        <f>D170+H170+L170</f>
        <v>697.2</v>
      </c>
      <c r="D170" s="84">
        <v>232.4</v>
      </c>
      <c r="E170" s="69">
        <v>0</v>
      </c>
      <c r="F170" s="84">
        <v>232.4</v>
      </c>
      <c r="G170" s="69">
        <v>0</v>
      </c>
      <c r="H170" s="84">
        <v>232.4</v>
      </c>
      <c r="I170" s="69">
        <v>0</v>
      </c>
      <c r="J170" s="84">
        <v>232.4</v>
      </c>
      <c r="K170" s="69">
        <v>0</v>
      </c>
      <c r="L170" s="84">
        <v>232.4</v>
      </c>
      <c r="M170" s="69">
        <v>0</v>
      </c>
      <c r="N170" s="84">
        <v>232.4</v>
      </c>
      <c r="O170" s="69">
        <v>0</v>
      </c>
    </row>
    <row r="171" spans="1:15" x14ac:dyDescent="0.25">
      <c r="A171" s="145" t="s">
        <v>183</v>
      </c>
      <c r="B171" s="145"/>
      <c r="C171" s="145"/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</row>
    <row r="172" spans="1:15" hidden="1" x14ac:dyDescent="0.25">
      <c r="A172" s="94" t="s">
        <v>146</v>
      </c>
      <c r="B172" s="95" t="s">
        <v>143</v>
      </c>
      <c r="C172" s="69"/>
      <c r="D172" s="84"/>
      <c r="E172" s="69"/>
      <c r="F172" s="84"/>
      <c r="G172" s="69"/>
      <c r="H172" s="84"/>
      <c r="I172" s="69"/>
      <c r="J172" s="84"/>
      <c r="K172" s="69"/>
      <c r="L172" s="84"/>
      <c r="M172" s="69"/>
      <c r="N172" s="84"/>
      <c r="O172" s="69"/>
    </row>
    <row r="173" spans="1:15" ht="36.75" customHeight="1" x14ac:dyDescent="0.25">
      <c r="A173" s="99" t="s">
        <v>121</v>
      </c>
      <c r="B173" s="85" t="s">
        <v>116</v>
      </c>
      <c r="C173" s="69">
        <f>D173+H173+L173</f>
        <v>465</v>
      </c>
      <c r="D173" s="84">
        <v>155</v>
      </c>
      <c r="E173" s="69">
        <v>0</v>
      </c>
      <c r="F173" s="84">
        <v>155</v>
      </c>
      <c r="G173" s="69">
        <v>0</v>
      </c>
      <c r="H173" s="84">
        <v>155</v>
      </c>
      <c r="I173" s="69">
        <v>0</v>
      </c>
      <c r="J173" s="84">
        <v>155</v>
      </c>
      <c r="K173" s="69">
        <v>0</v>
      </c>
      <c r="L173" s="84">
        <v>155</v>
      </c>
      <c r="M173" s="69">
        <v>0</v>
      </c>
      <c r="N173" s="84">
        <v>155</v>
      </c>
      <c r="O173" s="69">
        <v>0</v>
      </c>
    </row>
    <row r="174" spans="1:15" x14ac:dyDescent="0.25">
      <c r="A174" s="145" t="s">
        <v>182</v>
      </c>
      <c r="B174" s="145"/>
      <c r="C174" s="145"/>
      <c r="D174" s="145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  <c r="O174" s="145"/>
    </row>
    <row r="175" spans="1:15" hidden="1" x14ac:dyDescent="0.25">
      <c r="A175" s="94" t="s">
        <v>146</v>
      </c>
      <c r="B175" s="95" t="s">
        <v>143</v>
      </c>
      <c r="C175" s="69"/>
      <c r="D175" s="84"/>
      <c r="E175" s="69"/>
      <c r="F175" s="84"/>
      <c r="G175" s="69"/>
      <c r="H175" s="84"/>
      <c r="I175" s="69"/>
      <c r="J175" s="84"/>
      <c r="K175" s="69"/>
      <c r="L175" s="84"/>
      <c r="M175" s="69"/>
      <c r="N175" s="84"/>
      <c r="O175" s="69"/>
    </row>
    <row r="176" spans="1:15" ht="38.25" customHeight="1" x14ac:dyDescent="0.25">
      <c r="A176" s="99" t="s">
        <v>121</v>
      </c>
      <c r="B176" s="85" t="s">
        <v>116</v>
      </c>
      <c r="C176" s="69">
        <f>D176+H176+L176</f>
        <v>1092</v>
      </c>
      <c r="D176" s="84">
        <v>364</v>
      </c>
      <c r="E176" s="69">
        <v>0</v>
      </c>
      <c r="F176" s="84">
        <v>364</v>
      </c>
      <c r="G176" s="69">
        <v>0</v>
      </c>
      <c r="H176" s="84">
        <v>364</v>
      </c>
      <c r="I176" s="69">
        <v>0</v>
      </c>
      <c r="J176" s="84">
        <v>364</v>
      </c>
      <c r="K176" s="69">
        <v>0</v>
      </c>
      <c r="L176" s="84">
        <v>364</v>
      </c>
      <c r="M176" s="69">
        <v>0</v>
      </c>
      <c r="N176" s="84">
        <v>364</v>
      </c>
      <c r="O176" s="69">
        <v>0</v>
      </c>
    </row>
    <row r="177" spans="1:15" x14ac:dyDescent="0.25">
      <c r="A177" s="151" t="s">
        <v>189</v>
      </c>
      <c r="B177" s="151"/>
      <c r="C177" s="151"/>
      <c r="D177" s="151"/>
      <c r="E177" s="151"/>
      <c r="F177" s="151"/>
      <c r="G177" s="151"/>
      <c r="H177" s="151"/>
      <c r="I177" s="151"/>
      <c r="J177" s="151"/>
      <c r="K177" s="151"/>
      <c r="L177" s="151"/>
      <c r="M177" s="151"/>
      <c r="N177" s="151"/>
      <c r="O177" s="151"/>
    </row>
    <row r="178" spans="1:15" hidden="1" x14ac:dyDescent="0.25">
      <c r="A178" s="98" t="s">
        <v>146</v>
      </c>
      <c r="B178" s="95" t="s">
        <v>143</v>
      </c>
      <c r="C178" s="69"/>
      <c r="D178" s="84"/>
      <c r="E178" s="69"/>
      <c r="F178" s="84"/>
      <c r="G178" s="69"/>
      <c r="H178" s="84"/>
      <c r="I178" s="69"/>
      <c r="J178" s="84"/>
      <c r="K178" s="69"/>
      <c r="L178" s="84"/>
      <c r="M178" s="69"/>
      <c r="N178" s="84"/>
      <c r="O178" s="69"/>
    </row>
    <row r="179" spans="1:15" ht="34.5" customHeight="1" x14ac:dyDescent="0.25">
      <c r="A179" s="99" t="s">
        <v>121</v>
      </c>
      <c r="B179" s="85" t="s">
        <v>116</v>
      </c>
      <c r="C179" s="69">
        <f>D179+H179+L179</f>
        <v>636.5</v>
      </c>
      <c r="D179" s="84">
        <f>82+100</f>
        <v>182</v>
      </c>
      <c r="E179" s="69">
        <v>0</v>
      </c>
      <c r="F179" s="84">
        <f>82+100</f>
        <v>182</v>
      </c>
      <c r="G179" s="69">
        <v>0</v>
      </c>
      <c r="H179" s="84">
        <f>127+151.5</f>
        <v>278.5</v>
      </c>
      <c r="I179" s="69">
        <v>0</v>
      </c>
      <c r="J179" s="84">
        <f>127+151.5</f>
        <v>278.5</v>
      </c>
      <c r="K179" s="69">
        <v>0</v>
      </c>
      <c r="L179" s="84">
        <f>76+100</f>
        <v>176</v>
      </c>
      <c r="M179" s="69">
        <v>0</v>
      </c>
      <c r="N179" s="84">
        <f>76+100</f>
        <v>176</v>
      </c>
      <c r="O179" s="69">
        <v>0</v>
      </c>
    </row>
    <row r="180" spans="1:15" ht="15.75" customHeight="1" x14ac:dyDescent="0.25">
      <c r="A180" s="145" t="s">
        <v>181</v>
      </c>
      <c r="B180" s="145"/>
      <c r="C180" s="145"/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  <c r="O180" s="145"/>
    </row>
    <row r="181" spans="1:15" ht="0.75" hidden="1" customHeight="1" x14ac:dyDescent="0.25">
      <c r="A181" s="98"/>
      <c r="B181" s="95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</row>
    <row r="182" spans="1:15" ht="32.25" customHeight="1" x14ac:dyDescent="0.25">
      <c r="A182" s="99" t="s">
        <v>121</v>
      </c>
      <c r="B182" s="85" t="s">
        <v>116</v>
      </c>
      <c r="C182" s="91">
        <f>D182+H182+L182</f>
        <v>315</v>
      </c>
      <c r="D182" s="91">
        <v>105</v>
      </c>
      <c r="E182" s="91">
        <v>0</v>
      </c>
      <c r="F182" s="91">
        <v>105</v>
      </c>
      <c r="G182" s="91">
        <v>0</v>
      </c>
      <c r="H182" s="91">
        <v>105</v>
      </c>
      <c r="I182" s="91">
        <v>0</v>
      </c>
      <c r="J182" s="91">
        <v>105</v>
      </c>
      <c r="K182" s="91">
        <v>0</v>
      </c>
      <c r="L182" s="91">
        <v>105</v>
      </c>
      <c r="M182" s="91">
        <v>0</v>
      </c>
      <c r="N182" s="91">
        <v>105</v>
      </c>
      <c r="O182" s="91">
        <v>0</v>
      </c>
    </row>
    <row r="183" spans="1:15" x14ac:dyDescent="0.25">
      <c r="A183" s="145" t="s">
        <v>193</v>
      </c>
      <c r="B183" s="145"/>
      <c r="C183" s="145"/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  <c r="O183" s="145"/>
    </row>
    <row r="184" spans="1:15" ht="0.75" hidden="1" customHeight="1" x14ac:dyDescent="0.25">
      <c r="A184" s="94" t="s">
        <v>146</v>
      </c>
      <c r="B184" s="95" t="s">
        <v>143</v>
      </c>
      <c r="C184" s="91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</row>
    <row r="185" spans="1:15" ht="31.5" customHeight="1" x14ac:dyDescent="0.25">
      <c r="A185" s="99" t="s">
        <v>121</v>
      </c>
      <c r="B185" s="85" t="s">
        <v>116</v>
      </c>
      <c r="C185" s="91">
        <f>D185+H185+L185</f>
        <v>489.59999999999997</v>
      </c>
      <c r="D185" s="91">
        <v>163.19999999999999</v>
      </c>
      <c r="E185" s="91">
        <v>0</v>
      </c>
      <c r="F185" s="91">
        <v>163.19999999999999</v>
      </c>
      <c r="G185" s="91">
        <v>0</v>
      </c>
      <c r="H185" s="91">
        <v>163.19999999999999</v>
      </c>
      <c r="I185" s="91">
        <v>0</v>
      </c>
      <c r="J185" s="91">
        <v>163.19999999999999</v>
      </c>
      <c r="K185" s="91">
        <v>0</v>
      </c>
      <c r="L185" s="91">
        <v>163.19999999999999</v>
      </c>
      <c r="M185" s="91">
        <v>0</v>
      </c>
      <c r="N185" s="91">
        <v>163.19999999999999</v>
      </c>
      <c r="O185" s="91">
        <v>0</v>
      </c>
    </row>
    <row r="186" spans="1:15" x14ac:dyDescent="0.25">
      <c r="A186" s="100"/>
      <c r="B186" s="100"/>
      <c r="C186" s="100"/>
      <c r="D186" s="100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</row>
    <row r="187" spans="1:15" x14ac:dyDescent="0.25">
      <c r="A187" s="100"/>
      <c r="B187" s="100"/>
      <c r="C187" s="100"/>
      <c r="D187" s="100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</row>
    <row r="188" spans="1:15" x14ac:dyDescent="0.25">
      <c r="A188" s="100"/>
      <c r="B188" s="100"/>
      <c r="C188" s="100"/>
      <c r="D188" s="100"/>
      <c r="E188" s="103"/>
      <c r="F188" s="103"/>
      <c r="G188" s="103"/>
      <c r="H188" s="103"/>
      <c r="I188" s="103"/>
      <c r="J188" s="103"/>
      <c r="K188" s="100"/>
      <c r="L188" s="100"/>
      <c r="M188" s="100"/>
      <c r="N188" s="100"/>
      <c r="O188" s="100"/>
    </row>
    <row r="189" spans="1:15" x14ac:dyDescent="0.25">
      <c r="A189" s="100"/>
      <c r="B189" s="100"/>
      <c r="C189" s="100"/>
      <c r="D189" s="100"/>
      <c r="E189" s="103"/>
      <c r="F189" s="103"/>
      <c r="G189" s="103"/>
      <c r="H189" s="103"/>
      <c r="I189" s="103"/>
      <c r="J189" s="103"/>
      <c r="K189" s="100"/>
      <c r="L189" s="100"/>
      <c r="M189" s="100"/>
      <c r="N189" s="100"/>
      <c r="O189" s="100"/>
    </row>
    <row r="190" spans="1:15" x14ac:dyDescent="0.25">
      <c r="A190" s="100"/>
      <c r="B190" s="100"/>
      <c r="C190" s="100"/>
      <c r="D190" s="104"/>
      <c r="E190" s="104"/>
      <c r="F190" s="104"/>
      <c r="G190" s="104"/>
      <c r="H190" s="103"/>
      <c r="I190" s="103"/>
      <c r="J190" s="100"/>
      <c r="K190" s="100"/>
      <c r="L190" s="100"/>
      <c r="M190" s="100"/>
      <c r="N190" s="100"/>
      <c r="O190" s="100"/>
    </row>
    <row r="191" spans="1:15" x14ac:dyDescent="0.25">
      <c r="A191" s="100"/>
      <c r="B191" s="100"/>
      <c r="C191" s="100"/>
      <c r="D191" s="100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</row>
  </sheetData>
  <mergeCells count="58">
    <mergeCell ref="H6:O6"/>
    <mergeCell ref="H7:O7"/>
    <mergeCell ref="A54:O54"/>
    <mergeCell ref="A14:O14"/>
    <mergeCell ref="A15:O15"/>
    <mergeCell ref="A16:O16"/>
    <mergeCell ref="A17:B17"/>
    <mergeCell ref="A18:A20"/>
    <mergeCell ref="B18:B20"/>
    <mergeCell ref="C18:O18"/>
    <mergeCell ref="C19:C20"/>
    <mergeCell ref="D19:G19"/>
    <mergeCell ref="A80:O80"/>
    <mergeCell ref="H19:K19"/>
    <mergeCell ref="L19:O19"/>
    <mergeCell ref="A22:O22"/>
    <mergeCell ref="A32:O32"/>
    <mergeCell ref="A40:O40"/>
    <mergeCell ref="A42:O42"/>
    <mergeCell ref="A44:O44"/>
    <mergeCell ref="A56:O56"/>
    <mergeCell ref="A62:O62"/>
    <mergeCell ref="A68:O68"/>
    <mergeCell ref="A74:O74"/>
    <mergeCell ref="A46:O46"/>
    <mergeCell ref="A48:O48"/>
    <mergeCell ref="A50:O50"/>
    <mergeCell ref="A52:O52"/>
    <mergeCell ref="A145:O145"/>
    <mergeCell ref="A86:O86"/>
    <mergeCell ref="A92:O92"/>
    <mergeCell ref="A98:O98"/>
    <mergeCell ref="A104:O104"/>
    <mergeCell ref="A110:O110"/>
    <mergeCell ref="A116:O116"/>
    <mergeCell ref="A122:O122"/>
    <mergeCell ref="A127:O127"/>
    <mergeCell ref="A133:O133"/>
    <mergeCell ref="A139:O139"/>
    <mergeCell ref="A143:O143"/>
    <mergeCell ref="A183:O183"/>
    <mergeCell ref="A148:O148"/>
    <mergeCell ref="A151:O151"/>
    <mergeCell ref="A154:O154"/>
    <mergeCell ref="A157:O157"/>
    <mergeCell ref="A162:O162"/>
    <mergeCell ref="A165:O165"/>
    <mergeCell ref="A168:O168"/>
    <mergeCell ref="A171:O171"/>
    <mergeCell ref="A174:O174"/>
    <mergeCell ref="A177:O177"/>
    <mergeCell ref="A180:O180"/>
    <mergeCell ref="A160:O160"/>
    <mergeCell ref="H1:O1"/>
    <mergeCell ref="H2:O2"/>
    <mergeCell ref="H3:O3"/>
    <mergeCell ref="H4:O4"/>
    <mergeCell ref="H5:O5"/>
  </mergeCells>
  <pageMargins left="0.31496062992125984" right="0.31496062992125984" top="1.1811023622047245" bottom="0.59055118110236227" header="0.31496062992125984" footer="0.31496062992125984"/>
  <pageSetup paperSize="9" fitToHeight="14" orientation="landscape" r:id="rId1"/>
  <headerFooter differentFirst="1">
    <oddHeader>&amp;C&amp;"Times New Roman,обычный"&amp;10&amp;P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Перечень ГП</vt:lpstr>
      <vt:lpstr>Приложение к приказу ДФЭИ НАО </vt:lpstr>
      <vt:lpstr>'Перечень ГП'!Область_печати</vt:lpstr>
      <vt:lpstr>'Приложение к приказу ДФЭИ НАО 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Елена Владимировна Ермолина</cp:lastModifiedBy>
  <cp:lastPrinted>2015-07-01T14:29:43Z</cp:lastPrinted>
  <dcterms:created xsi:type="dcterms:W3CDTF">2015-01-15T06:08:41Z</dcterms:created>
  <dcterms:modified xsi:type="dcterms:W3CDTF">2015-07-13T13:40:05Z</dcterms:modified>
</cp:coreProperties>
</file>